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nduchpavel\Downloads\"/>
    </mc:Choice>
  </mc:AlternateContent>
  <bookViews>
    <workbookView xWindow="0" yWindow="0" windowWidth="28800" windowHeight="1230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Pol'!$A$1:$U$197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" l="1"/>
  <c r="AC187" i="12"/>
  <c r="F39" i="1" s="1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 s="1"/>
  <c r="I12" i="12"/>
  <c r="K12" i="12"/>
  <c r="O12" i="12"/>
  <c r="Q12" i="12"/>
  <c r="U12" i="12"/>
  <c r="F16" i="12"/>
  <c r="G16" i="12" s="1"/>
  <c r="M16" i="12" s="1"/>
  <c r="I16" i="12"/>
  <c r="K16" i="12"/>
  <c r="O16" i="12"/>
  <c r="Q16" i="12"/>
  <c r="U16" i="12"/>
  <c r="F18" i="12"/>
  <c r="G18" i="12" s="1"/>
  <c r="M18" i="12" s="1"/>
  <c r="I18" i="12"/>
  <c r="K18" i="12"/>
  <c r="O18" i="12"/>
  <c r="Q18" i="12"/>
  <c r="U18" i="12"/>
  <c r="F23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U23" i="12"/>
  <c r="U22" i="12" s="1"/>
  <c r="F26" i="12"/>
  <c r="G26" i="12"/>
  <c r="M26" i="12" s="1"/>
  <c r="M25" i="12" s="1"/>
  <c r="I26" i="12"/>
  <c r="I25" i="12" s="1"/>
  <c r="K26" i="12"/>
  <c r="K25" i="12" s="1"/>
  <c r="O26" i="12"/>
  <c r="O25" i="12" s="1"/>
  <c r="Q26" i="12"/>
  <c r="Q25" i="12" s="1"/>
  <c r="U26" i="12"/>
  <c r="U25" i="12" s="1"/>
  <c r="F29" i="12"/>
  <c r="G29" i="12"/>
  <c r="I29" i="12"/>
  <c r="K29" i="12"/>
  <c r="O29" i="12"/>
  <c r="Q29" i="12"/>
  <c r="U29" i="12"/>
  <c r="F33" i="12"/>
  <c r="G33" i="12" s="1"/>
  <c r="M33" i="12" s="1"/>
  <c r="I33" i="12"/>
  <c r="K33" i="12"/>
  <c r="O33" i="12"/>
  <c r="Q33" i="12"/>
  <c r="U33" i="12"/>
  <c r="F35" i="12"/>
  <c r="G35" i="12"/>
  <c r="M35" i="12" s="1"/>
  <c r="I35" i="12"/>
  <c r="K35" i="12"/>
  <c r="O35" i="12"/>
  <c r="Q35" i="12"/>
  <c r="U35" i="12"/>
  <c r="F37" i="12"/>
  <c r="G37" i="12"/>
  <c r="M37" i="12" s="1"/>
  <c r="I37" i="12"/>
  <c r="K37" i="12"/>
  <c r="O37" i="12"/>
  <c r="Q37" i="12"/>
  <c r="U37" i="12"/>
  <c r="F39" i="12"/>
  <c r="G39" i="12"/>
  <c r="M39" i="12" s="1"/>
  <c r="I39" i="12"/>
  <c r="K39" i="12"/>
  <c r="O39" i="12"/>
  <c r="Q39" i="12"/>
  <c r="U39" i="12"/>
  <c r="F42" i="12"/>
  <c r="G42" i="12" s="1"/>
  <c r="I42" i="12"/>
  <c r="K42" i="12"/>
  <c r="O42" i="12"/>
  <c r="O41" i="12" s="1"/>
  <c r="Q42" i="12"/>
  <c r="Q41" i="12" s="1"/>
  <c r="U42" i="12"/>
  <c r="F46" i="12"/>
  <c r="G46" i="12" s="1"/>
  <c r="M46" i="12" s="1"/>
  <c r="I46" i="12"/>
  <c r="K46" i="12"/>
  <c r="O46" i="12"/>
  <c r="Q46" i="12"/>
  <c r="U46" i="12"/>
  <c r="F54" i="12"/>
  <c r="G54" i="12" s="1"/>
  <c r="I54" i="12"/>
  <c r="K54" i="12"/>
  <c r="O54" i="12"/>
  <c r="O53" i="12" s="1"/>
  <c r="Q54" i="12"/>
  <c r="Q53" i="12" s="1"/>
  <c r="U54" i="12"/>
  <c r="F55" i="12"/>
  <c r="G55" i="12" s="1"/>
  <c r="M55" i="12" s="1"/>
  <c r="I55" i="12"/>
  <c r="K55" i="12"/>
  <c r="O55" i="12"/>
  <c r="Q55" i="12"/>
  <c r="U55" i="12"/>
  <c r="F57" i="12"/>
  <c r="G57" i="12" s="1"/>
  <c r="M57" i="12" s="1"/>
  <c r="I57" i="12"/>
  <c r="K57" i="12"/>
  <c r="O57" i="12"/>
  <c r="O56" i="12" s="1"/>
  <c r="Q57" i="12"/>
  <c r="U57" i="12"/>
  <c r="F60" i="12"/>
  <c r="G60" i="12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3" i="12"/>
  <c r="G63" i="12"/>
  <c r="I63" i="12"/>
  <c r="K63" i="12"/>
  <c r="O63" i="12"/>
  <c r="Q63" i="12"/>
  <c r="U63" i="12"/>
  <c r="F65" i="12"/>
  <c r="G65" i="12" s="1"/>
  <c r="M65" i="12" s="1"/>
  <c r="I65" i="12"/>
  <c r="K65" i="12"/>
  <c r="O65" i="12"/>
  <c r="Q65" i="12"/>
  <c r="U65" i="12"/>
  <c r="F67" i="12"/>
  <c r="G67" i="12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70" i="12"/>
  <c r="G70" i="12" s="1"/>
  <c r="I70" i="12"/>
  <c r="I69" i="12" s="1"/>
  <c r="K70" i="12"/>
  <c r="K69" i="12" s="1"/>
  <c r="O70" i="12"/>
  <c r="O69" i="12" s="1"/>
  <c r="Q70" i="12"/>
  <c r="Q69" i="12" s="1"/>
  <c r="U70" i="12"/>
  <c r="U69" i="12" s="1"/>
  <c r="F82" i="12"/>
  <c r="G82" i="12" s="1"/>
  <c r="I82" i="12"/>
  <c r="I81" i="12" s="1"/>
  <c r="K82" i="12"/>
  <c r="K81" i="12" s="1"/>
  <c r="O82" i="12"/>
  <c r="O81" i="12" s="1"/>
  <c r="Q82" i="12"/>
  <c r="Q81" i="12" s="1"/>
  <c r="U82" i="12"/>
  <c r="U81" i="12" s="1"/>
  <c r="F86" i="12"/>
  <c r="G86" i="12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1" i="12"/>
  <c r="G91" i="12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7" i="12"/>
  <c r="G97" i="12" s="1"/>
  <c r="G96" i="12" s="1"/>
  <c r="I59" i="1" s="1"/>
  <c r="I97" i="12"/>
  <c r="I96" i="12" s="1"/>
  <c r="K97" i="12"/>
  <c r="K96" i="12" s="1"/>
  <c r="O97" i="12"/>
  <c r="O96" i="12" s="1"/>
  <c r="Q97" i="12"/>
  <c r="Q96" i="12" s="1"/>
  <c r="U97" i="12"/>
  <c r="U96" i="12" s="1"/>
  <c r="F104" i="12"/>
  <c r="G104" i="12" s="1"/>
  <c r="I104" i="12"/>
  <c r="K104" i="12"/>
  <c r="O104" i="12"/>
  <c r="Q104" i="12"/>
  <c r="U104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1" i="12"/>
  <c r="G111" i="12" s="1"/>
  <c r="I111" i="12"/>
  <c r="K111" i="12"/>
  <c r="O111" i="12"/>
  <c r="Q111" i="12"/>
  <c r="U111" i="12"/>
  <c r="F113" i="12"/>
  <c r="G113" i="12" s="1"/>
  <c r="M113" i="12" s="1"/>
  <c r="I113" i="12"/>
  <c r="K113" i="12"/>
  <c r="O113" i="12"/>
  <c r="Q113" i="12"/>
  <c r="U113" i="12"/>
  <c r="F115" i="12"/>
  <c r="G115" i="12" s="1"/>
  <c r="M115" i="12" s="1"/>
  <c r="I115" i="12"/>
  <c r="K115" i="12"/>
  <c r="O115" i="12"/>
  <c r="Q115" i="12"/>
  <c r="U115" i="12"/>
  <c r="F117" i="12"/>
  <c r="G117" i="12" s="1"/>
  <c r="M117" i="12" s="1"/>
  <c r="I117" i="12"/>
  <c r="K117" i="12"/>
  <c r="O117" i="12"/>
  <c r="Q117" i="12"/>
  <c r="U117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3" i="12"/>
  <c r="G123" i="12"/>
  <c r="M123" i="12" s="1"/>
  <c r="I123" i="12"/>
  <c r="K123" i="12"/>
  <c r="O123" i="12"/>
  <c r="Q123" i="12"/>
  <c r="U123" i="12"/>
  <c r="F130" i="12"/>
  <c r="G130" i="12" s="1"/>
  <c r="M130" i="12" s="1"/>
  <c r="I130" i="12"/>
  <c r="K130" i="12"/>
  <c r="O130" i="12"/>
  <c r="Q130" i="12"/>
  <c r="U130" i="12"/>
  <c r="F137" i="12"/>
  <c r="G137" i="12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45" i="12"/>
  <c r="G145" i="12"/>
  <c r="M145" i="12" s="1"/>
  <c r="I145" i="12"/>
  <c r="K145" i="12"/>
  <c r="O145" i="12"/>
  <c r="Q145" i="12"/>
  <c r="U145" i="12"/>
  <c r="F153" i="12"/>
  <c r="G153" i="12" s="1"/>
  <c r="M153" i="12" s="1"/>
  <c r="I153" i="12"/>
  <c r="K153" i="12"/>
  <c r="O153" i="12"/>
  <c r="Q153" i="12"/>
  <c r="U153" i="12"/>
  <c r="F154" i="12"/>
  <c r="G154" i="12"/>
  <c r="M154" i="12" s="1"/>
  <c r="I154" i="12"/>
  <c r="K154" i="12"/>
  <c r="O154" i="12"/>
  <c r="Q154" i="12"/>
  <c r="U154" i="12"/>
  <c r="F155" i="12"/>
  <c r="G155" i="12" s="1"/>
  <c r="M155" i="12" s="1"/>
  <c r="I155" i="12"/>
  <c r="K155" i="12"/>
  <c r="O155" i="12"/>
  <c r="Q155" i="12"/>
  <c r="U155" i="12"/>
  <c r="F157" i="12"/>
  <c r="G157" i="12" s="1"/>
  <c r="I157" i="12"/>
  <c r="I156" i="12" s="1"/>
  <c r="K157" i="12"/>
  <c r="K156" i="12" s="1"/>
  <c r="O157" i="12"/>
  <c r="Q157" i="12"/>
  <c r="U157" i="12"/>
  <c r="U156" i="12" s="1"/>
  <c r="F159" i="12"/>
  <c r="G159" i="12" s="1"/>
  <c r="M159" i="12" s="1"/>
  <c r="I159" i="12"/>
  <c r="K159" i="12"/>
  <c r="O159" i="12"/>
  <c r="Q159" i="12"/>
  <c r="U159" i="12"/>
  <c r="F162" i="12"/>
  <c r="G162" i="12" s="1"/>
  <c r="I162" i="12"/>
  <c r="I161" i="12" s="1"/>
  <c r="K162" i="12"/>
  <c r="K161" i="12" s="1"/>
  <c r="O162" i="12"/>
  <c r="O161" i="12" s="1"/>
  <c r="Q162" i="12"/>
  <c r="Q161" i="12" s="1"/>
  <c r="U162" i="12"/>
  <c r="U161" i="12" s="1"/>
  <c r="F164" i="12"/>
  <c r="G164" i="12" s="1"/>
  <c r="I164" i="12"/>
  <c r="K164" i="12"/>
  <c r="O164" i="12"/>
  <c r="Q164" i="12"/>
  <c r="U164" i="12"/>
  <c r="F165" i="12"/>
  <c r="G165" i="12" s="1"/>
  <c r="M165" i="12" s="1"/>
  <c r="I165" i="12"/>
  <c r="K165" i="12"/>
  <c r="O165" i="12"/>
  <c r="Q165" i="12"/>
  <c r="U165" i="12"/>
  <c r="F167" i="12"/>
  <c r="G167" i="12" s="1"/>
  <c r="M167" i="12" s="1"/>
  <c r="I167" i="12"/>
  <c r="K167" i="12"/>
  <c r="O167" i="12"/>
  <c r="Q167" i="12"/>
  <c r="U167" i="12"/>
  <c r="F168" i="12"/>
  <c r="G168" i="12" s="1"/>
  <c r="M168" i="12" s="1"/>
  <c r="I168" i="12"/>
  <c r="K168" i="12"/>
  <c r="O168" i="12"/>
  <c r="Q168" i="12"/>
  <c r="U168" i="12"/>
  <c r="F170" i="12"/>
  <c r="G170" i="12" s="1"/>
  <c r="M170" i="12" s="1"/>
  <c r="I170" i="12"/>
  <c r="K170" i="12"/>
  <c r="O170" i="12"/>
  <c r="Q170" i="12"/>
  <c r="U170" i="12"/>
  <c r="F173" i="12"/>
  <c r="G173" i="12" s="1"/>
  <c r="I173" i="12"/>
  <c r="K173" i="12"/>
  <c r="O173" i="12"/>
  <c r="Q173" i="12"/>
  <c r="U173" i="12"/>
  <c r="F174" i="12"/>
  <c r="G174" i="12"/>
  <c r="M174" i="12" s="1"/>
  <c r="I174" i="12"/>
  <c r="K174" i="12"/>
  <c r="O174" i="12"/>
  <c r="Q174" i="12"/>
  <c r="U174" i="12"/>
  <c r="F175" i="12"/>
  <c r="G175" i="12"/>
  <c r="M175" i="12" s="1"/>
  <c r="I175" i="12"/>
  <c r="K175" i="12"/>
  <c r="O175" i="12"/>
  <c r="Q175" i="12"/>
  <c r="U175" i="12"/>
  <c r="F176" i="12"/>
  <c r="G176" i="12" s="1"/>
  <c r="M176" i="12" s="1"/>
  <c r="I176" i="12"/>
  <c r="K176" i="12"/>
  <c r="O176" i="12"/>
  <c r="Q176" i="12"/>
  <c r="U176" i="12"/>
  <c r="F178" i="12"/>
  <c r="G178" i="12" s="1"/>
  <c r="M178" i="12" s="1"/>
  <c r="I178" i="12"/>
  <c r="K178" i="12"/>
  <c r="O178" i="12"/>
  <c r="Q178" i="12"/>
  <c r="U178" i="12"/>
  <c r="F180" i="12"/>
  <c r="G180" i="12"/>
  <c r="M180" i="12" s="1"/>
  <c r="I180" i="12"/>
  <c r="K180" i="12"/>
  <c r="O180" i="12"/>
  <c r="Q180" i="12"/>
  <c r="U180" i="12"/>
  <c r="F181" i="12"/>
  <c r="G181" i="12"/>
  <c r="M181" i="12" s="1"/>
  <c r="I181" i="12"/>
  <c r="K181" i="12"/>
  <c r="O181" i="12"/>
  <c r="Q181" i="12"/>
  <c r="U181" i="12"/>
  <c r="F183" i="12"/>
  <c r="G183" i="12" s="1"/>
  <c r="M183" i="12" s="1"/>
  <c r="I183" i="12"/>
  <c r="K183" i="12"/>
  <c r="O183" i="12"/>
  <c r="Q183" i="12"/>
  <c r="U183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K62" i="12" l="1"/>
  <c r="M173" i="12"/>
  <c r="G172" i="12"/>
  <c r="I66" i="1" s="1"/>
  <c r="I19" i="1" s="1"/>
  <c r="M157" i="12"/>
  <c r="M156" i="12" s="1"/>
  <c r="G156" i="12"/>
  <c r="I63" i="1" s="1"/>
  <c r="F40" i="1"/>
  <c r="K163" i="12"/>
  <c r="K122" i="12"/>
  <c r="O110" i="12"/>
  <c r="U103" i="12"/>
  <c r="I103" i="12"/>
  <c r="K85" i="12"/>
  <c r="K28" i="12"/>
  <c r="O11" i="12"/>
  <c r="U172" i="12"/>
  <c r="I172" i="12"/>
  <c r="U163" i="12"/>
  <c r="I163" i="12"/>
  <c r="Q156" i="12"/>
  <c r="U122" i="12"/>
  <c r="I122" i="12"/>
  <c r="K110" i="12"/>
  <c r="Q103" i="12"/>
  <c r="U85" i="12"/>
  <c r="I85" i="12"/>
  <c r="U62" i="12"/>
  <c r="I62" i="12"/>
  <c r="K56" i="12"/>
  <c r="U28" i="12"/>
  <c r="I28" i="12"/>
  <c r="K11" i="12"/>
  <c r="O172" i="12"/>
  <c r="O163" i="12"/>
  <c r="K172" i="12"/>
  <c r="Q172" i="12"/>
  <c r="Q163" i="12"/>
  <c r="O156" i="12"/>
  <c r="Q122" i="12"/>
  <c r="U110" i="12"/>
  <c r="I110" i="12"/>
  <c r="O103" i="12"/>
  <c r="Q85" i="12"/>
  <c r="Q62" i="12"/>
  <c r="G62" i="12"/>
  <c r="I55" i="1" s="1"/>
  <c r="U56" i="12"/>
  <c r="I56" i="12"/>
  <c r="K53" i="12"/>
  <c r="K41" i="12"/>
  <c r="Q28" i="12"/>
  <c r="G28" i="12"/>
  <c r="I51" i="1" s="1"/>
  <c r="U11" i="12"/>
  <c r="I11" i="12"/>
  <c r="O122" i="12"/>
  <c r="Q110" i="12"/>
  <c r="K103" i="12"/>
  <c r="O85" i="12"/>
  <c r="O62" i="12"/>
  <c r="Q56" i="12"/>
  <c r="U53" i="12"/>
  <c r="I53" i="12"/>
  <c r="U41" i="12"/>
  <c r="I41" i="12"/>
  <c r="O28" i="12"/>
  <c r="Q11" i="12"/>
  <c r="AD187" i="12"/>
  <c r="G39" i="1" s="1"/>
  <c r="G40" i="1" s="1"/>
  <c r="G25" i="1" s="1"/>
  <c r="G26" i="1" s="1"/>
  <c r="M172" i="12"/>
  <c r="M164" i="12"/>
  <c r="M163" i="12" s="1"/>
  <c r="G163" i="12"/>
  <c r="I65" i="1" s="1"/>
  <c r="M122" i="12"/>
  <c r="M85" i="12"/>
  <c r="M111" i="12"/>
  <c r="M110" i="12" s="1"/>
  <c r="G110" i="12"/>
  <c r="I61" i="1" s="1"/>
  <c r="M70" i="12"/>
  <c r="M69" i="12" s="1"/>
  <c r="G69" i="12"/>
  <c r="I56" i="1" s="1"/>
  <c r="M56" i="12"/>
  <c r="M12" i="12"/>
  <c r="M11" i="12" s="1"/>
  <c r="G11" i="12"/>
  <c r="I48" i="1" s="1"/>
  <c r="M162" i="12"/>
  <c r="M161" i="12" s="1"/>
  <c r="G161" i="12"/>
  <c r="I64" i="1" s="1"/>
  <c r="I18" i="1" s="1"/>
  <c r="M54" i="12"/>
  <c r="M53" i="12" s="1"/>
  <c r="G53" i="12"/>
  <c r="I53" i="1" s="1"/>
  <c r="M42" i="12"/>
  <c r="M41" i="12" s="1"/>
  <c r="G41" i="12"/>
  <c r="I52" i="1" s="1"/>
  <c r="M104" i="12"/>
  <c r="M103" i="12" s="1"/>
  <c r="G103" i="12"/>
  <c r="I60" i="1" s="1"/>
  <c r="M82" i="12"/>
  <c r="M81" i="12" s="1"/>
  <c r="G81" i="12"/>
  <c r="I57" i="1" s="1"/>
  <c r="M97" i="12"/>
  <c r="M96" i="12" s="1"/>
  <c r="M63" i="12"/>
  <c r="M62" i="12" s="1"/>
  <c r="M29" i="12"/>
  <c r="M28" i="12" s="1"/>
  <c r="M9" i="12"/>
  <c r="M8" i="12" s="1"/>
  <c r="G22" i="12"/>
  <c r="I49" i="1" s="1"/>
  <c r="G122" i="12"/>
  <c r="I62" i="1" s="1"/>
  <c r="G85" i="12"/>
  <c r="I58" i="1" s="1"/>
  <c r="G56" i="12"/>
  <c r="I54" i="1" s="1"/>
  <c r="G25" i="12"/>
  <c r="I50" i="1" s="1"/>
  <c r="H39" i="1" l="1"/>
  <c r="I39" i="1" s="1"/>
  <c r="I40" i="1" s="1"/>
  <c r="J39" i="1" s="1"/>
  <c r="J40" i="1" s="1"/>
  <c r="I67" i="1"/>
  <c r="I16" i="1"/>
  <c r="G23" i="1"/>
  <c r="G24" i="1" s="1"/>
  <c r="G29" i="1" s="1"/>
  <c r="G28" i="1"/>
  <c r="I17" i="1"/>
  <c r="G187" i="12"/>
  <c r="H40" i="1" l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<sst xmlns="http://schemas.openxmlformats.org/spreadsheetml/2006/main" count="704" uniqueCount="327">
  <si>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</si>
  <si>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</si>
  <si>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</si>
  <si>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</si>
  <si>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</si>
  <si>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</si>
  <si>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</si>
  <si>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</si>
  <si>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</si>
  <si>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</si>
  <si>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</si>
  <si>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</si>
  <si>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</si>
  <si>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</si>
  <si>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</si>
  <si>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</si>
  <si>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</si>
  <si>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</si>
  <si>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</si>
  <si>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</si>
  <si>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</si>
  <si>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</si>
  <si>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</si>
  <si>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</si>
  <si>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</si>
  <si>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</si>
  <si>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</si>
  <si>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</si>
  <si>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</si>
  <si>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</si>
  <si>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</si>
  <si>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</si>
  <si>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</si>
  <si>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</si>
  <si>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</si>
  <si>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</si>
  <si>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</si>
  <si>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</si>
  <si>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</si>
  <si>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</si>
  <si>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</si>
  <si>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</si>
  <si>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</si>
  <si>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</si>
  <si>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</si>
  <si>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2023-0020-Zimní stadion - stavební úpravy sociálek SZ-3</t>
  </si>
  <si>
    <t>Rozpočet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</si>
  <si>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</si>
  <si>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</si>
  <si>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</si>
  <si>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</si>
  <si>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</si>
  <si>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</si>
  <si>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</si>
  <si>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Upravy povrchů vnitřní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</si>
  <si>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</si>
  <si>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</si>
  <si>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</si>
  <si>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</si>
  <si>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</si>
  <si>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</si>
  <si>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</si>
  <si>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</si>
  <si>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</si>
  <si>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</si>
  <si>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</si>
  <si>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</si>
  <si>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</si>
  <si>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</si>
  <si>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</si>
  <si>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</si>
  <si>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</si>
  <si>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</si>
  <si>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</si>
  <si>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</si>
  <si>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</si>
  <si>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</si>
  <si>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</si>
  <si>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</si>
  <si>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</si>
  <si>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</si>
  <si>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</si>
  <si>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</si>
  <si>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</si>
  <si>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</si>
  <si>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</si>
  <si>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</si>
  <si>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</si>
  <si>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</si>
  <si>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</si>
  <si>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</si>
  <si>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</si>
  <si>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</si>
  <si>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</si>
  <si>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</si>
  <si>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</si>
  <si>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</si>
  <si>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</si>
  <si>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</si>
  <si>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</si>
  <si>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</si>
  <si>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</si>
  <si>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</si>
  <si>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</si>
  <si>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</si>
  <si>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</si>
  <si>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</si>
  <si>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</si>
  <si>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</si>
  <si>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</si>
  <si>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</si>
  <si>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</si>
  <si>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</si>
  <si>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</si>
  <si>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</si>
  <si>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</si>
  <si>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</si>
  <si>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</si>
  <si>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342240012RA0</t>
  </si>
  <si>
    <t>Příčka jednoduchá z cihel Porotherm P+D tl.11,5 cm</t>
  </si>
  <si>
    <t>m2</t>
  </si>
  <si>
    <t>POL2_0</t>
  </si>
  <si>
    <t>1,00*2,00*2</t>
  </si>
  <si>
    <t>VV</t>
  </si>
  <si>
    <t>602011102R00</t>
  </si>
  <si>
    <t>Postřik cementový, ručně</t>
  </si>
  <si>
    <t>POL1_0</t>
  </si>
  <si>
    <t>(5,70+2,80+5,70+3,00)*0,80</t>
  </si>
  <si>
    <t>-2,40*0,60</t>
  </si>
  <si>
    <t>(2,40+0,60+0,60)*0,15</t>
  </si>
  <si>
    <t>611421331R00</t>
  </si>
  <si>
    <t>Oprava váp.omítek stropů do 30% plochy - štukových</t>
  </si>
  <si>
    <t>oprava omítek stropů:3,00*5,70</t>
  </si>
  <si>
    <t>612474510RT1</t>
  </si>
  <si>
    <t>Omítka stěn vnitřní jednovrstvá vápenocement. filc, na pálené cihly a tvarovky</t>
  </si>
  <si>
    <t>632411150RU1</t>
  </si>
  <si>
    <t>Potěr ze SMS ruční zpracování, tl. 50 mm,, samonivelační anhydritový potěr 20</t>
  </si>
  <si>
    <t>5,70*3,00</t>
  </si>
  <si>
    <t>952901111R00</t>
  </si>
  <si>
    <t>Vyčištění budov o výšce podlaží do 4 m</t>
  </si>
  <si>
    <t>3,00*5,70</t>
  </si>
  <si>
    <t>962031116R00</t>
  </si>
  <si>
    <t>Bourání příček z cihel pálených plných tl. 100 mm</t>
  </si>
  <si>
    <t>(0,90+0,90+1,40+1,10)*2,10</t>
  </si>
  <si>
    <t>-1,97*0,60*2</t>
  </si>
  <si>
    <t>(0,90*2,10)*4</t>
  </si>
  <si>
    <t>965042231RT2</t>
  </si>
  <si>
    <t>Bourání mazanin betonových tl. nad 10 cm, pl. 4 m2, ručně tl. mazaniny 15 - 20 cm</t>
  </si>
  <si>
    <t>m3</t>
  </si>
  <si>
    <t>3,00*5,70*0,15</t>
  </si>
  <si>
    <t>965081713R00</t>
  </si>
  <si>
    <t>Bourání dlažeb keramických tl.10 mm, nad 1 m2</t>
  </si>
  <si>
    <t>968061125R00</t>
  </si>
  <si>
    <t>Vyvěšení dřevěných dveřních křídel pl. do 2 m2</t>
  </si>
  <si>
    <t>kus</t>
  </si>
  <si>
    <t>vyvěšení dveřních křídel do WC kabiny:2,00</t>
  </si>
  <si>
    <t>968072455R00</t>
  </si>
  <si>
    <t>Vybourání kovových dveřních zárubní pl. do 2 m2</t>
  </si>
  <si>
    <t>vybourání dveřních zárubní do WC kabin:1,97*0,60*2</t>
  </si>
  <si>
    <t>978013191R00</t>
  </si>
  <si>
    <t>Otlučení omítek vnitřních stěn v rozsahu do 100 %</t>
  </si>
  <si>
    <t>978059531R00</t>
  </si>
  <si>
    <t>Odsekání vnitřních obkladů stěn nad 2 m2</t>
  </si>
  <si>
    <t>0,90*2,00*12</t>
  </si>
  <si>
    <t>(2,60+1,40+1,40+1,10+1,00+3,10+0,15+2,80)*2,00</t>
  </si>
  <si>
    <t>(5,50+2,15)*2</t>
  </si>
  <si>
    <t>2,40*0,15</t>
  </si>
  <si>
    <t>-1,97*0,60*5</t>
  </si>
  <si>
    <t>-1,97*0,80</t>
  </si>
  <si>
    <t>999281108R00</t>
  </si>
  <si>
    <t>Přesun hmot pro opravy a údržbu do výšky 12 m</t>
  </si>
  <si>
    <t>t</t>
  </si>
  <si>
    <t>999281193R00</t>
  </si>
  <si>
    <t>Přesun hmot, opravy a údržba, příplatek do 1 km</t>
  </si>
  <si>
    <t>711212002RT3</t>
  </si>
  <si>
    <t>Hydroizolační povlak - nátěr nebo stěrka, pružná hydroizolace tl. 2mm</t>
  </si>
  <si>
    <t>izolace podlahy:3,0*5,70</t>
  </si>
  <si>
    <t>izolace pod dlažby:51,982</t>
  </si>
  <si>
    <t>998711202R00</t>
  </si>
  <si>
    <t>Přesun hmot pro izolace proti vodě, výšky do 12 m</t>
  </si>
  <si>
    <t>998711294R00</t>
  </si>
  <si>
    <t>Příplatek zvětš. přesun, izol. proti vodě do 1 km</t>
  </si>
  <si>
    <t>713121111RT1</t>
  </si>
  <si>
    <t>Izolace tepelná podlah na sucho, jednovrstvá, materiál ve specifikaci</t>
  </si>
  <si>
    <t>'tepelná izolace podlahy:5,70*3,00</t>
  </si>
  <si>
    <t>28375704R</t>
  </si>
  <si>
    <t>Deska izolační stabilizov. EPS 100  1000 x 500 mm</t>
  </si>
  <si>
    <t>POL3_0</t>
  </si>
  <si>
    <t>dodávka izolantu pro tepelnou izolaci pod podlahové vytápění:5,70*3,00*0,10</t>
  </si>
  <si>
    <t>998713202R00</t>
  </si>
  <si>
    <t>Přesun hmot pro izolace tepelné, výšky do 12 m</t>
  </si>
  <si>
    <t>998713294R00</t>
  </si>
  <si>
    <t>Příplatek zvětš. přesun, izolace tepelné do 1 km</t>
  </si>
  <si>
    <t>720_01</t>
  </si>
  <si>
    <t>soubor</t>
  </si>
  <si>
    <t>nové rozvody teplé a studené vody - 1 komplet:1,00</t>
  </si>
  <si>
    <t>nové trubní rozvody kanalizace - 1 komplet:</t>
  </si>
  <si>
    <t>klozet zavěsný se splachovací nádržkou a nástěnným tlačítkem - 2 komplet:</t>
  </si>
  <si>
    <t>pisoáry včetně automatického splachování a pisoárového sifonu - 1 komplet:</t>
  </si>
  <si>
    <t>umyvadlo keramické se sifonem a nástěnou baterií - 1 komplet:</t>
  </si>
  <si>
    <t>Sprchový tlačítkový časový směsovací ventil se sprchovou nástěnou růžicí - 5 kompl.:</t>
  </si>
  <si>
    <t>Nerezový odtokový žlab 90 cm do sprchy - 5 ks:</t>
  </si>
  <si>
    <t>Nerezový odtokový žlab do WC kabin 125 cm - 2 ks:</t>
  </si>
  <si>
    <t>podlahové vpusti s nerezovou mřížkou - 2 ks:</t>
  </si>
  <si>
    <t>svěnový ventil s připojením na hadici - 1 ks:</t>
  </si>
  <si>
    <t>722220851R00</t>
  </si>
  <si>
    <t>Demontáž armatur s jedním závitem G 3/4</t>
  </si>
  <si>
    <t>demontáž rohových ventilů u klozetů:2,00</t>
  </si>
  <si>
    <t>demontáž rohových ventilů u umyvadel:1*2,00</t>
  </si>
  <si>
    <t>725110811R00</t>
  </si>
  <si>
    <t>Demontáž klozetů splachovacích</t>
  </si>
  <si>
    <t>725210821R00</t>
  </si>
  <si>
    <t>Demontáž umyvadel bez výtokových armatur</t>
  </si>
  <si>
    <t>725840850R00</t>
  </si>
  <si>
    <t>Demontáž baterie sprch.diferenciální G 3/4x1</t>
  </si>
  <si>
    <t>725820802R00</t>
  </si>
  <si>
    <t>Demontáž baterie stojánkové do 1otvoru</t>
  </si>
  <si>
    <t>demontáž stojánkových beterií u demontovaných umyvadel:1,00</t>
  </si>
  <si>
    <t>725_01</t>
  </si>
  <si>
    <t>Dodávka a osazení plastového zásobníku na tekuté, mýdlo, bílé barvy, obsah mýdla 400 ml</t>
  </si>
  <si>
    <t>725_02</t>
  </si>
  <si>
    <t>Dodávka a osazení plastového zásobníku na ručníly, o rozměru 275 x 370 x 110 mm,  bílé barvy</t>
  </si>
  <si>
    <t>725_03</t>
  </si>
  <si>
    <t>Dodávka a osazení zrcadla na umyvadlo, antivandal o rozměru 500 x 700 mm</t>
  </si>
  <si>
    <t>998725202R00</t>
  </si>
  <si>
    <t>Přesun hmot pro zařizovací předměty, výšky do 12 m</t>
  </si>
  <si>
    <t>998725294R00</t>
  </si>
  <si>
    <t>Příplatek zvětš. přesun, zařiz. předměty do 1 km</t>
  </si>
  <si>
    <t>730_01</t>
  </si>
  <si>
    <t>Podlahové vytápění</t>
  </si>
  <si>
    <t>hliníková roznášecí fólie:1,00</t>
  </si>
  <si>
    <t>rozvody podlahového vytápění s roztečí do 300 mm:</t>
  </si>
  <si>
    <t>krycí PE fólie izolace:</t>
  </si>
  <si>
    <t>okrajová dilatační páska:</t>
  </si>
  <si>
    <t>Rozvaděč a sběrač podlahového topení:</t>
  </si>
  <si>
    <t>766_01</t>
  </si>
  <si>
    <t>WC sanitární kabina materiál HPL tl 12,00 mm, včetně instalace</t>
  </si>
  <si>
    <t>součástí kabiny jsou silnostěné hliníkové montážní profily:2,00</t>
  </si>
  <si>
    <t>panty a nohy z elexovného hliníku:</t>
  </si>
  <si>
    <t>včetně dveří s otočným WC zámkem v nerezovém provedení:</t>
  </si>
  <si>
    <t>998766202R00</t>
  </si>
  <si>
    <t>Přesun hmot pro truhlářské konstr., výšky do 12 m</t>
  </si>
  <si>
    <t>998766294R00</t>
  </si>
  <si>
    <t>Příplatek zvětš. přesun, truhlář. konstr. do 1 km</t>
  </si>
  <si>
    <t>771101210R00</t>
  </si>
  <si>
    <t>Penetrace podkladu pod dlažby</t>
  </si>
  <si>
    <t>771212113R00</t>
  </si>
  <si>
    <t>Kladení dlažby keramické do TM, vel. do 400x400 mm</t>
  </si>
  <si>
    <t>771579795V01</t>
  </si>
  <si>
    <t>Příplatek za spárování vodotěsnou hmotou - plošně</t>
  </si>
  <si>
    <t>597701102R</t>
  </si>
  <si>
    <t>Dlaždice keramické dle, výběru investora</t>
  </si>
  <si>
    <t>prořez 5%:17,10*0,05</t>
  </si>
  <si>
    <t>998771202R00</t>
  </si>
  <si>
    <t>Přesun hmot pro podlahy z dlaždic, výšky do 12 m</t>
  </si>
  <si>
    <t>998771294R00</t>
  </si>
  <si>
    <t>Příplatek zvětš. přesun, podl. z dlaždic do 1 km</t>
  </si>
  <si>
    <t>781101111R00</t>
  </si>
  <si>
    <t>Vyrovnání podkladu maltou ze SMS tl. do 7 mm</t>
  </si>
  <si>
    <t>(5,70+2,80+3,00+5,70)*2,00</t>
  </si>
  <si>
    <t>-1,97*0,60</t>
  </si>
  <si>
    <t>1,97*2,00*4</t>
  </si>
  <si>
    <t>(1,00+0,11+1,00)*2</t>
  </si>
  <si>
    <t>781101121R00</t>
  </si>
  <si>
    <t>Provedení penetrace podkladu - práce</t>
  </si>
  <si>
    <t>24551401R</t>
  </si>
  <si>
    <t>Ceresit CT 17 základ pro penetraci á 5 l</t>
  </si>
  <si>
    <t>l</t>
  </si>
  <si>
    <t>781415016RT3</t>
  </si>
  <si>
    <t>Montáž obkladů stěn, porovin.,tmel, nad 20x25 cm</t>
  </si>
  <si>
    <t>597813753R</t>
  </si>
  <si>
    <t>Obkládačka 30x60, dle výběru investora</t>
  </si>
  <si>
    <t>prořez 5%:51,982*0,05</t>
  </si>
  <si>
    <t>781491001V01</t>
  </si>
  <si>
    <t>Montáž lišt k obkladům vč. dodávky lišt</t>
  </si>
  <si>
    <t>m</t>
  </si>
  <si>
    <t>998781202R00</t>
  </si>
  <si>
    <t>Přesun hmot pro obklady keramické, výšky do 12 m</t>
  </si>
  <si>
    <t>998781294R00</t>
  </si>
  <si>
    <t>Příplatek zvětš. přesun, obkl. keramické do 1 km</t>
  </si>
  <si>
    <t>784161601R00</t>
  </si>
  <si>
    <t>Penetrace podkladu nátěrem HET, Hetline, 1 x</t>
  </si>
  <si>
    <t>17,10+12,86</t>
  </si>
  <si>
    <t>784165212R00</t>
  </si>
  <si>
    <t>Malba HET Super malba, bílá, bez penetrace, 2x</t>
  </si>
  <si>
    <t>M21_01</t>
  </si>
  <si>
    <t>Svítidlo stropní s LED délky 150 cm, výkon 60W, IPO 44, včetně instalace</t>
  </si>
  <si>
    <t>979081111R00</t>
  </si>
  <si>
    <t>Odvoz suti a vybour. hmot na skládku do 1 km</t>
  </si>
  <si>
    <t>979081121R00</t>
  </si>
  <si>
    <t>Příplatek k odvozu za každý další 1 km</t>
  </si>
  <si>
    <t>odvoz za dalších 5 km:15,23248*5</t>
  </si>
  <si>
    <t>979082111R00</t>
  </si>
  <si>
    <t>Vnitrostaveništní doprava suti do 10 m</t>
  </si>
  <si>
    <t>979082121R00</t>
  </si>
  <si>
    <t>Příplatek k vnitrost. dopravě suti za dalších 5 m</t>
  </si>
  <si>
    <t>příplatek za daslších 20 m:15,23248*4</t>
  </si>
  <si>
    <t>979990107R00</t>
  </si>
  <si>
    <t>Poplatek za uložení suti - směs betonu,cihel,dřeva, skupina odpadu 170904</t>
  </si>
  <si>
    <t>včetně poplatků a dokladů o uložení:15,23248</t>
  </si>
  <si>
    <t>005121010R</t>
  </si>
  <si>
    <t>Vybudování a zprovoznění zařízení staveniště</t>
  </si>
  <si>
    <t>Soubor</t>
  </si>
  <si>
    <t>005121020R</t>
  </si>
  <si>
    <t>Provoz a údržba zařízení staveniště</t>
  </si>
  <si>
    <t>005121030R</t>
  </si>
  <si>
    <t>Likvidace a vyklizení zařízení staveniště</t>
  </si>
  <si>
    <t>005121045V</t>
  </si>
  <si>
    <t>Spotřeba médií (elektrická energie, voda)</t>
  </si>
  <si>
    <t>bude sledováno a v případě požadavku provozovatele zimního stadionu zaplatí dodavatel:1,00</t>
  </si>
  <si>
    <t>005121048V</t>
  </si>
  <si>
    <t>Uvedení poškozených konstrukcí do původního stavu, na vlastní náklady zhotovitele</t>
  </si>
  <si>
    <t>pokud dojde činností zhotovitele k poškození stávajících konstrukcí nebo prvků, je zhotovitel povinen na vlastní náklady uvést poškozené konstrukce a prvky do stávajícího stavu:1,00</t>
  </si>
  <si>
    <t>005121049V</t>
  </si>
  <si>
    <t>Úklid staveniště před protokolárním předáním a, převzetím díla</t>
  </si>
  <si>
    <t>005121052V</t>
  </si>
  <si>
    <t>Příprava a doložení dokladů nezbytných k předání a, převzetí díla</t>
  </si>
  <si>
    <t>včetně certifikátů a prohlášení o shodě použitých materiálů a výrobků:1,00</t>
  </si>
  <si>
    <t>005121055V</t>
  </si>
  <si>
    <t>Předání díla proběhne na základě „Předávacího, protokolu" který podepíšou účastnící stavby</t>
  </si>
  <si>
    <t>a kde se uvedou všechny případné závady, nedodělky a připomínky:1,00</t>
  </si>
  <si>
    <t>Převzít dílo lze pouze v případě, že uvedené nedostatky jsou nepodstatného charakteru a nebrání bezpečnému užívání a provozování díla: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</si>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</sst>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7" fillId="0" borderId="38" xfId="0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186" t="s">
        <v>42</v>
      </c>
      <c r="C1" s="187"/>
      <c r="D1" s="187"/>
      <c r="E1" s="187"/>
      <c r="F1" s="187"/>
      <c r="G1" s="187"/>
      <c r="H1" s="187"/>
      <c r="I1" s="187"/>
      <c r="J1" s="188"/>
    </row>
    <row r="2" spans="1:15" ht="23.25" customHeight="1" x14ac:dyDescent="0.2">
      <c r="A2" s="3"/>
      <c r="B2" s="71" t="s">
        <v>40</v>
      </c>
      <c r="C2" s="72"/>
      <c r="D2" s="211" t="s">
        <v>45</v>
      </c>
      <c r="E2" s="212"/>
      <c r="F2" s="212"/>
      <c r="G2" s="212"/>
      <c r="H2" s="212"/>
      <c r="I2" s="212"/>
      <c r="J2" s="213"/>
      <c r="O2" s="1"/>
    </row>
    <row r="3" spans="1:15" ht="23.25" hidden="1" customHeight="1" x14ac:dyDescent="0.2">
      <c r="A3" s="3"/>
      <c r="B3" s="73" t="s">
        <v>43</v>
      </c>
      <c r="C3" s="74"/>
      <c r="D3" s="204"/>
      <c r="E3" s="205"/>
      <c r="F3" s="205"/>
      <c r="G3" s="205"/>
      <c r="H3" s="205"/>
      <c r="I3" s="205"/>
      <c r="J3" s="206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/>
      <c r="E5" s="23"/>
      <c r="F5" s="23"/>
      <c r="G5" s="23"/>
      <c r="H5" s="25" t="s">
        <v>33</v>
      </c>
      <c r="I5" s="80"/>
      <c r="J5" s="9"/>
    </row>
    <row r="6" spans="1:15" ht="15.75" customHeight="1" x14ac:dyDescent="0.2">
      <c r="A6" s="3"/>
      <c r="B6" s="35"/>
      <c r="C6" s="23"/>
      <c r="D6" s="80"/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5"/>
      <c r="E11" s="215"/>
      <c r="F11" s="215"/>
      <c r="G11" s="215"/>
      <c r="H11" s="25" t="s">
        <v>33</v>
      </c>
      <c r="I11" s="83"/>
      <c r="J11" s="9"/>
    </row>
    <row r="12" spans="1:15" ht="15.75" customHeight="1" x14ac:dyDescent="0.2">
      <c r="A12" s="3"/>
      <c r="B12" s="35"/>
      <c r="C12" s="23"/>
      <c r="D12" s="229"/>
      <c r="E12" s="229"/>
      <c r="F12" s="229"/>
      <c r="G12" s="229"/>
      <c r="H12" s="25" t="s">
        <v>34</v>
      </c>
      <c r="I12" s="83"/>
      <c r="J12" s="9"/>
    </row>
    <row r="13" spans="1:15" ht="15.75" customHeight="1" x14ac:dyDescent="0.2">
      <c r="A13" s="3"/>
      <c r="B13" s="36"/>
      <c r="C13" s="82"/>
      <c r="D13" s="203"/>
      <c r="E13" s="203"/>
      <c r="F13" s="203"/>
      <c r="G13" s="203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4"/>
      <c r="F15" s="214"/>
      <c r="G15" s="200"/>
      <c r="H15" s="200"/>
      <c r="I15" s="200" t="s">
        <v>28</v>
      </c>
      <c r="J15" s="201"/>
    </row>
    <row r="16" spans="1:15" ht="23.25" customHeight="1" x14ac:dyDescent="0.2">
      <c r="A16" s="129" t="s">
        <v>23</v>
      </c>
      <c r="B16" s="130" t="s">
        <v>23</v>
      </c>
      <c r="C16" s="48"/>
      <c r="D16" s="49"/>
      <c r="E16" s="195"/>
      <c r="F16" s="202"/>
      <c r="G16" s="195"/>
      <c r="H16" s="202"/>
      <c r="I16" s="195">
        <f>SUMIF(F47:F66,A16,I47:I66)+SUMIF(F47:F66,"PSU",I47:I66)</f>
        <v>0</v>
      </c>
      <c r="J16" s="196"/>
    </row>
    <row r="17" spans="1:10" ht="23.25" customHeight="1" x14ac:dyDescent="0.2">
      <c r="A17" s="129" t="s">
        <v>24</v>
      </c>
      <c r="B17" s="130" t="s">
        <v>24</v>
      </c>
      <c r="C17" s="48"/>
      <c r="D17" s="49"/>
      <c r="E17" s="195"/>
      <c r="F17" s="202"/>
      <c r="G17" s="195"/>
      <c r="H17" s="202"/>
      <c r="I17" s="195">
        <f>SUMIF(F47:F66,A17,I47:I66)</f>
        <v>0</v>
      </c>
      <c r="J17" s="196"/>
    </row>
    <row r="18" spans="1:10" ht="23.25" customHeight="1" x14ac:dyDescent="0.2">
      <c r="A18" s="129" t="s">
        <v>25</v>
      </c>
      <c r="B18" s="130" t="s">
        <v>25</v>
      </c>
      <c r="C18" s="48"/>
      <c r="D18" s="49"/>
      <c r="E18" s="195"/>
      <c r="F18" s="202"/>
      <c r="G18" s="195"/>
      <c r="H18" s="202"/>
      <c r="I18" s="195">
        <f>SUMIF(F47:F66,A18,I47:I66)</f>
        <v>0</v>
      </c>
      <c r="J18" s="196"/>
    </row>
    <row r="19" spans="1:10" ht="23.25" customHeight="1" x14ac:dyDescent="0.2">
      <c r="A19" s="129" t="s">
        <v>89</v>
      </c>
      <c r="B19" s="130" t="s">
        <v>26</v>
      </c>
      <c r="C19" s="48"/>
      <c r="D19" s="49"/>
      <c r="E19" s="195"/>
      <c r="F19" s="202"/>
      <c r="G19" s="195"/>
      <c r="H19" s="202"/>
      <c r="I19" s="195">
        <f>SUMIF(F47:F66,A19,I47:I66)</f>
        <v>0</v>
      </c>
      <c r="J19" s="196"/>
    </row>
    <row r="20" spans="1:10" ht="23.25" customHeight="1" x14ac:dyDescent="0.2">
      <c r="A20" s="129" t="s">
        <v>90</v>
      </c>
      <c r="B20" s="130" t="s">
        <v>27</v>
      </c>
      <c r="C20" s="48"/>
      <c r="D20" s="49"/>
      <c r="E20" s="195"/>
      <c r="F20" s="202"/>
      <c r="G20" s="195"/>
      <c r="H20" s="202"/>
      <c r="I20" s="195">
        <f>SUMIF(F47:F66,A20,I47:I66)</f>
        <v>0</v>
      </c>
      <c r="J20" s="196"/>
    </row>
    <row r="21" spans="1:10" ht="23.25" customHeight="1" x14ac:dyDescent="0.2">
      <c r="A21" s="3"/>
      <c r="B21" s="64" t="s">
        <v>28</v>
      </c>
      <c r="C21" s="65"/>
      <c r="D21" s="66"/>
      <c r="E21" s="197"/>
      <c r="F21" s="198"/>
      <c r="G21" s="197"/>
      <c r="H21" s="198"/>
      <c r="I21" s="197">
        <f>SUM(I16:J20)</f>
        <v>0</v>
      </c>
      <c r="J21" s="207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3">
        <f>ZakladDPHSniVypocet</f>
        <v>0</v>
      </c>
      <c r="H23" s="194"/>
      <c r="I23" s="194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17">
        <f>ZakladDPHSni*SazbaDPH1/100</f>
        <v>0</v>
      </c>
      <c r="H24" s="218"/>
      <c r="I24" s="218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3">
        <f>ZakladDPHZaklVypocet</f>
        <v>0</v>
      </c>
      <c r="H25" s="194"/>
      <c r="I25" s="194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89">
        <f>ZakladDPHZakl*SazbaDPH2/100</f>
        <v>0</v>
      </c>
      <c r="H26" s="190"/>
      <c r="I26" s="190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91">
        <f>0</f>
        <v>0</v>
      </c>
      <c r="H27" s="191"/>
      <c r="I27" s="191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199">
        <f>ZakladDPHSniVypocet+ZakladDPHZaklVypocet</f>
        <v>0</v>
      </c>
      <c r="H28" s="199"/>
      <c r="I28" s="199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2">
        <f>ZakladDPHSni+DPHSni+ZakladDPHZakl+DPHZakl+Zaokrouhleni</f>
        <v>0</v>
      </c>
      <c r="H29" s="192"/>
      <c r="I29" s="192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45077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16" t="s">
        <v>2</v>
      </c>
      <c r="E35" s="216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46</v>
      </c>
      <c r="C39" s="219" t="s">
        <v>45</v>
      </c>
      <c r="D39" s="220"/>
      <c r="E39" s="220"/>
      <c r="F39" s="97">
        <f>'Rozpočet Pol'!AC187</f>
        <v>0</v>
      </c>
      <c r="G39" s="98">
        <f>'Rozpočet Pol'!AD187</f>
        <v>0</v>
      </c>
      <c r="H39" s="99">
        <f>(F39*SazbaDPH1/100)+(G39*SazbaDPH2/100)</f>
        <v>0</v>
      </c>
      <c r="I39" s="99">
        <f>F39+G39+H39</f>
        <v>0</v>
      </c>
      <c r="J39" s="93" t="str">
        <f>IF(_xlfn.SINGLE(CenaCelkemVypocet)=0,"",I39/_xlfn.SINGLE(CenaCelkemVypocet)*100)</f>
        <v/>
      </c>
    </row>
    <row r="40" spans="1:10" ht="25.5" hidden="1" customHeight="1" x14ac:dyDescent="0.2">
      <c r="A40" s="86"/>
      <c r="B40" s="221" t="s">
        <v>47</v>
      </c>
      <c r="C40" s="222"/>
      <c r="D40" s="222"/>
      <c r="E40" s="223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4" spans="1:10" ht="15.75" x14ac:dyDescent="0.25">
      <c r="B44" s="109" t="s">
        <v>49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8" t="s">
        <v>50</v>
      </c>
      <c r="G46" s="118"/>
      <c r="H46" s="118"/>
      <c r="I46" s="224" t="s">
        <v>28</v>
      </c>
      <c r="J46" s="224"/>
    </row>
    <row r="47" spans="1:10" ht="25.5" customHeight="1" x14ac:dyDescent="0.2">
      <c r="A47" s="111"/>
      <c r="B47" s="119" t="s">
        <v>51</v>
      </c>
      <c r="C47" s="226" t="s">
        <v>52</v>
      </c>
      <c r="D47" s="227"/>
      <c r="E47" s="227"/>
      <c r="F47" s="121" t="s">
        <v>23</v>
      </c>
      <c r="G47" s="122"/>
      <c r="H47" s="122"/>
      <c r="I47" s="225">
        <f>'Rozpočet Pol'!G8</f>
        <v>0</v>
      </c>
      <c r="J47" s="225"/>
    </row>
    <row r="48" spans="1:10" ht="25.5" customHeight="1" x14ac:dyDescent="0.2">
      <c r="A48" s="111"/>
      <c r="B48" s="113" t="s">
        <v>53</v>
      </c>
      <c r="C48" s="209" t="s">
        <v>54</v>
      </c>
      <c r="D48" s="210"/>
      <c r="E48" s="210"/>
      <c r="F48" s="123" t="s">
        <v>23</v>
      </c>
      <c r="G48" s="124"/>
      <c r="H48" s="124"/>
      <c r="I48" s="208">
        <f>'Rozpočet Pol'!G11</f>
        <v>0</v>
      </c>
      <c r="J48" s="208"/>
    </row>
    <row r="49" spans="1:10" ht="25.5" customHeight="1" x14ac:dyDescent="0.2">
      <c r="A49" s="111"/>
      <c r="B49" s="113" t="s">
        <v>55</v>
      </c>
      <c r="C49" s="209" t="s">
        <v>56</v>
      </c>
      <c r="D49" s="210"/>
      <c r="E49" s="210"/>
      <c r="F49" s="123" t="s">
        <v>23</v>
      </c>
      <c r="G49" s="124"/>
      <c r="H49" s="124"/>
      <c r="I49" s="208">
        <f>'Rozpočet Pol'!G22</f>
        <v>0</v>
      </c>
      <c r="J49" s="208"/>
    </row>
    <row r="50" spans="1:10" ht="25.5" customHeight="1" x14ac:dyDescent="0.2">
      <c r="A50" s="111"/>
      <c r="B50" s="113" t="s">
        <v>57</v>
      </c>
      <c r="C50" s="209" t="s">
        <v>58</v>
      </c>
      <c r="D50" s="210"/>
      <c r="E50" s="210"/>
      <c r="F50" s="123" t="s">
        <v>23</v>
      </c>
      <c r="G50" s="124"/>
      <c r="H50" s="124"/>
      <c r="I50" s="208">
        <f>'Rozpočet Pol'!G25</f>
        <v>0</v>
      </c>
      <c r="J50" s="208"/>
    </row>
    <row r="51" spans="1:10" ht="25.5" customHeight="1" x14ac:dyDescent="0.2">
      <c r="A51" s="111"/>
      <c r="B51" s="113" t="s">
        <v>59</v>
      </c>
      <c r="C51" s="209" t="s">
        <v>60</v>
      </c>
      <c r="D51" s="210"/>
      <c r="E51" s="210"/>
      <c r="F51" s="123" t="s">
        <v>23</v>
      </c>
      <c r="G51" s="124"/>
      <c r="H51" s="124"/>
      <c r="I51" s="208">
        <f>'Rozpočet Pol'!G28</f>
        <v>0</v>
      </c>
      <c r="J51" s="208"/>
    </row>
    <row r="52" spans="1:10" ht="25.5" customHeight="1" x14ac:dyDescent="0.2">
      <c r="A52" s="111"/>
      <c r="B52" s="113" t="s">
        <v>61</v>
      </c>
      <c r="C52" s="209" t="s">
        <v>62</v>
      </c>
      <c r="D52" s="210"/>
      <c r="E52" s="210"/>
      <c r="F52" s="123" t="s">
        <v>23</v>
      </c>
      <c r="G52" s="124"/>
      <c r="H52" s="124"/>
      <c r="I52" s="208">
        <f>'Rozpočet Pol'!G41</f>
        <v>0</v>
      </c>
      <c r="J52" s="208"/>
    </row>
    <row r="53" spans="1:10" ht="25.5" customHeight="1" x14ac:dyDescent="0.2">
      <c r="A53" s="111"/>
      <c r="B53" s="113" t="s">
        <v>63</v>
      </c>
      <c r="C53" s="209" t="s">
        <v>64</v>
      </c>
      <c r="D53" s="210"/>
      <c r="E53" s="210"/>
      <c r="F53" s="123" t="s">
        <v>23</v>
      </c>
      <c r="G53" s="124"/>
      <c r="H53" s="124"/>
      <c r="I53" s="208">
        <f>'Rozpočet Pol'!G53</f>
        <v>0</v>
      </c>
      <c r="J53" s="208"/>
    </row>
    <row r="54" spans="1:10" ht="25.5" customHeight="1" x14ac:dyDescent="0.2">
      <c r="A54" s="111"/>
      <c r="B54" s="113" t="s">
        <v>65</v>
      </c>
      <c r="C54" s="209" t="s">
        <v>66</v>
      </c>
      <c r="D54" s="210"/>
      <c r="E54" s="210"/>
      <c r="F54" s="123" t="s">
        <v>24</v>
      </c>
      <c r="G54" s="124"/>
      <c r="H54" s="124"/>
      <c r="I54" s="208">
        <f>'Rozpočet Pol'!G56</f>
        <v>0</v>
      </c>
      <c r="J54" s="208"/>
    </row>
    <row r="55" spans="1:10" ht="25.5" customHeight="1" x14ac:dyDescent="0.2">
      <c r="A55" s="111"/>
      <c r="B55" s="113" t="s">
        <v>67</v>
      </c>
      <c r="C55" s="209" t="s">
        <v>68</v>
      </c>
      <c r="D55" s="210"/>
      <c r="E55" s="210"/>
      <c r="F55" s="123" t="s">
        <v>24</v>
      </c>
      <c r="G55" s="124"/>
      <c r="H55" s="124"/>
      <c r="I55" s="208">
        <f>'Rozpočet Pol'!G62</f>
        <v>0</v>
      </c>
      <c r="J55" s="208"/>
    </row>
    <row r="56" spans="1:10" ht="25.5" customHeight="1" x14ac:dyDescent="0.2">
      <c r="A56" s="111"/>
      <c r="B56" s="113" t="s">
        <v>69</v>
      </c>
      <c r="C56" s="209" t="s">
        <v>70</v>
      </c>
      <c r="D56" s="210"/>
      <c r="E56" s="210"/>
      <c r="F56" s="123" t="s">
        <v>24</v>
      </c>
      <c r="G56" s="124"/>
      <c r="H56" s="124"/>
      <c r="I56" s="208">
        <f>'Rozpočet Pol'!G69</f>
        <v>0</v>
      </c>
      <c r="J56" s="208"/>
    </row>
    <row r="57" spans="1:10" ht="25.5" customHeight="1" x14ac:dyDescent="0.2">
      <c r="A57" s="111"/>
      <c r="B57" s="113" t="s">
        <v>71</v>
      </c>
      <c r="C57" s="209" t="s">
        <v>72</v>
      </c>
      <c r="D57" s="210"/>
      <c r="E57" s="210"/>
      <c r="F57" s="123" t="s">
        <v>24</v>
      </c>
      <c r="G57" s="124"/>
      <c r="H57" s="124"/>
      <c r="I57" s="208">
        <f>'Rozpočet Pol'!G81</f>
        <v>0</v>
      </c>
      <c r="J57" s="208"/>
    </row>
    <row r="58" spans="1:10" ht="25.5" customHeight="1" x14ac:dyDescent="0.2">
      <c r="A58" s="111"/>
      <c r="B58" s="113" t="s">
        <v>73</v>
      </c>
      <c r="C58" s="209" t="s">
        <v>74</v>
      </c>
      <c r="D58" s="210"/>
      <c r="E58" s="210"/>
      <c r="F58" s="123" t="s">
        <v>24</v>
      </c>
      <c r="G58" s="124"/>
      <c r="H58" s="124"/>
      <c r="I58" s="208">
        <f>'Rozpočet Pol'!G85</f>
        <v>0</v>
      </c>
      <c r="J58" s="208"/>
    </row>
    <row r="59" spans="1:10" ht="25.5" customHeight="1" x14ac:dyDescent="0.2">
      <c r="A59" s="111"/>
      <c r="B59" s="113" t="s">
        <v>75</v>
      </c>
      <c r="C59" s="209" t="s">
        <v>76</v>
      </c>
      <c r="D59" s="210"/>
      <c r="E59" s="210"/>
      <c r="F59" s="123" t="s">
        <v>24</v>
      </c>
      <c r="G59" s="124"/>
      <c r="H59" s="124"/>
      <c r="I59" s="208">
        <f>'Rozpočet Pol'!G96</f>
        <v>0</v>
      </c>
      <c r="J59" s="208"/>
    </row>
    <row r="60" spans="1:10" ht="25.5" customHeight="1" x14ac:dyDescent="0.2">
      <c r="A60" s="111"/>
      <c r="B60" s="113" t="s">
        <v>77</v>
      </c>
      <c r="C60" s="209" t="s">
        <v>78</v>
      </c>
      <c r="D60" s="210"/>
      <c r="E60" s="210"/>
      <c r="F60" s="123" t="s">
        <v>24</v>
      </c>
      <c r="G60" s="124"/>
      <c r="H60" s="124"/>
      <c r="I60" s="208">
        <f>'Rozpočet Pol'!G103</f>
        <v>0</v>
      </c>
      <c r="J60" s="208"/>
    </row>
    <row r="61" spans="1:10" ht="25.5" customHeight="1" x14ac:dyDescent="0.2">
      <c r="A61" s="111"/>
      <c r="B61" s="113" t="s">
        <v>79</v>
      </c>
      <c r="C61" s="209" t="s">
        <v>80</v>
      </c>
      <c r="D61" s="210"/>
      <c r="E61" s="210"/>
      <c r="F61" s="123" t="s">
        <v>24</v>
      </c>
      <c r="G61" s="124"/>
      <c r="H61" s="124"/>
      <c r="I61" s="208">
        <f>'Rozpočet Pol'!G110</f>
        <v>0</v>
      </c>
      <c r="J61" s="208"/>
    </row>
    <row r="62" spans="1:10" ht="25.5" customHeight="1" x14ac:dyDescent="0.2">
      <c r="A62" s="111"/>
      <c r="B62" s="113" t="s">
        <v>81</v>
      </c>
      <c r="C62" s="209" t="s">
        <v>82</v>
      </c>
      <c r="D62" s="210"/>
      <c r="E62" s="210"/>
      <c r="F62" s="123" t="s">
        <v>24</v>
      </c>
      <c r="G62" s="124"/>
      <c r="H62" s="124"/>
      <c r="I62" s="208">
        <f>'Rozpočet Pol'!G122</f>
        <v>0</v>
      </c>
      <c r="J62" s="208"/>
    </row>
    <row r="63" spans="1:10" ht="25.5" customHeight="1" x14ac:dyDescent="0.2">
      <c r="A63" s="111"/>
      <c r="B63" s="113" t="s">
        <v>83</v>
      </c>
      <c r="C63" s="209" t="s">
        <v>84</v>
      </c>
      <c r="D63" s="210"/>
      <c r="E63" s="210"/>
      <c r="F63" s="123" t="s">
        <v>24</v>
      </c>
      <c r="G63" s="124"/>
      <c r="H63" s="124"/>
      <c r="I63" s="208">
        <f>'Rozpočet Pol'!G156</f>
        <v>0</v>
      </c>
      <c r="J63" s="208"/>
    </row>
    <row r="64" spans="1:10" ht="25.5" customHeight="1" x14ac:dyDescent="0.2">
      <c r="A64" s="111"/>
      <c r="B64" s="113" t="s">
        <v>85</v>
      </c>
      <c r="C64" s="209" t="s">
        <v>86</v>
      </c>
      <c r="D64" s="210"/>
      <c r="E64" s="210"/>
      <c r="F64" s="123" t="s">
        <v>25</v>
      </c>
      <c r="G64" s="124"/>
      <c r="H64" s="124"/>
      <c r="I64" s="208">
        <f>'Rozpočet Pol'!G161</f>
        <v>0</v>
      </c>
      <c r="J64" s="208"/>
    </row>
    <row r="65" spans="1:10" ht="25.5" customHeight="1" x14ac:dyDescent="0.2">
      <c r="A65" s="111"/>
      <c r="B65" s="113" t="s">
        <v>87</v>
      </c>
      <c r="C65" s="209" t="s">
        <v>88</v>
      </c>
      <c r="D65" s="210"/>
      <c r="E65" s="210"/>
      <c r="F65" s="123" t="s">
        <v>23</v>
      </c>
      <c r="G65" s="124"/>
      <c r="H65" s="124"/>
      <c r="I65" s="208">
        <f>'Rozpočet Pol'!G163</f>
        <v>0</v>
      </c>
      <c r="J65" s="208"/>
    </row>
    <row r="66" spans="1:10" ht="25.5" customHeight="1" x14ac:dyDescent="0.2">
      <c r="A66" s="111"/>
      <c r="B66" s="120" t="s">
        <v>89</v>
      </c>
      <c r="C66" s="231" t="s">
        <v>26</v>
      </c>
      <c r="D66" s="232"/>
      <c r="E66" s="232"/>
      <c r="F66" s="125" t="s">
        <v>89</v>
      </c>
      <c r="G66" s="126"/>
      <c r="H66" s="126"/>
      <c r="I66" s="230">
        <f>'Rozpočet Pol'!G172</f>
        <v>0</v>
      </c>
      <c r="J66" s="230"/>
    </row>
    <row r="67" spans="1:10" ht="25.5" customHeight="1" x14ac:dyDescent="0.2">
      <c r="A67" s="112"/>
      <c r="B67" s="116" t="s">
        <v>1</v>
      </c>
      <c r="C67" s="116"/>
      <c r="D67" s="117"/>
      <c r="E67" s="117"/>
      <c r="F67" s="127"/>
      <c r="G67" s="128"/>
      <c r="H67" s="128"/>
      <c r="I67" s="228">
        <f>SUM(I47:I66)</f>
        <v>0</v>
      </c>
      <c r="J67" s="228"/>
    </row>
    <row r="68" spans="1:10" x14ac:dyDescent="0.2">
      <c r="F68" s="85"/>
      <c r="G68" s="85"/>
      <c r="H68" s="85"/>
      <c r="I68" s="85"/>
      <c r="J68" s="85"/>
    </row>
    <row r="69" spans="1:10" x14ac:dyDescent="0.2">
      <c r="F69" s="85"/>
      <c r="G69" s="85"/>
      <c r="H69" s="85"/>
      <c r="I69" s="85"/>
      <c r="J69" s="85"/>
    </row>
    <row r="70" spans="1:10" x14ac:dyDescent="0.2">
      <c r="F70" s="85"/>
      <c r="G70" s="85"/>
      <c r="H70" s="85"/>
      <c r="I70" s="85"/>
      <c r="J70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I67:J67"/>
    <mergeCell ref="D12:G12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60:J60"/>
    <mergeCell ref="C60:E60"/>
    <mergeCell ref="I55:J55"/>
    <mergeCell ref="C55:E55"/>
    <mergeCell ref="I56:J56"/>
    <mergeCell ref="C56:E56"/>
    <mergeCell ref="I57:J57"/>
    <mergeCell ref="C57:E57"/>
    <mergeCell ref="I53:J53"/>
    <mergeCell ref="C53:E53"/>
    <mergeCell ref="I54:J54"/>
    <mergeCell ref="C54:E54"/>
    <mergeCell ref="I59:J59"/>
    <mergeCell ref="C59:E59"/>
    <mergeCell ref="I50:J50"/>
    <mergeCell ref="C50:E50"/>
    <mergeCell ref="I51:J51"/>
    <mergeCell ref="C51:E51"/>
    <mergeCell ref="I52:J52"/>
    <mergeCell ref="C52:E52"/>
    <mergeCell ref="B40:E40"/>
    <mergeCell ref="I46:J46"/>
    <mergeCell ref="I47:J47"/>
    <mergeCell ref="C47:E47"/>
    <mergeCell ref="I49:J49"/>
    <mergeCell ref="C49:E49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I20:J20"/>
    <mergeCell ref="I21:J21"/>
    <mergeCell ref="G19:H19"/>
    <mergeCell ref="G20:H20"/>
    <mergeCell ref="I48:J4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3:G13"/>
    <mergeCell ref="D3:J3"/>
    <mergeCell ref="E20:F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9" t="s">
        <v>41</v>
      </c>
      <c r="B2" s="68"/>
      <c r="C2" s="235"/>
      <c r="D2" s="235"/>
      <c r="E2" s="235"/>
      <c r="F2" s="235"/>
      <c r="G2" s="236"/>
    </row>
    <row r="3" spans="1:7" ht="24.95" hidden="1" customHeight="1" x14ac:dyDescent="0.2">
      <c r="A3" s="69" t="s">
        <v>7</v>
      </c>
      <c r="B3" s="68"/>
      <c r="C3" s="235"/>
      <c r="D3" s="235"/>
      <c r="E3" s="235"/>
      <c r="F3" s="235"/>
      <c r="G3" s="236"/>
    </row>
    <row r="4" spans="1:7" ht="24.95" hidden="1" customHeight="1" x14ac:dyDescent="0.2">
      <c r="A4" s="69" t="s">
        <v>8</v>
      </c>
      <c r="B4" s="68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9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92</v>
      </c>
    </row>
    <row r="2" spans="1:60" ht="24.95" customHeight="1" x14ac:dyDescent="0.2">
      <c r="A2" s="133" t="s">
        <v>91</v>
      </c>
      <c r="B2" s="131"/>
      <c r="C2" s="250" t="s">
        <v>45</v>
      </c>
      <c r="D2" s="251"/>
      <c r="E2" s="251"/>
      <c r="F2" s="251"/>
      <c r="G2" s="252"/>
      <c r="AE2" t="s">
        <v>93</v>
      </c>
    </row>
    <row r="3" spans="1:60" ht="24.95" hidden="1" customHeight="1" x14ac:dyDescent="0.2">
      <c r="A3" s="134" t="s">
        <v>7</v>
      </c>
      <c r="B3" s="132"/>
      <c r="C3" s="253"/>
      <c r="D3" s="254"/>
      <c r="E3" s="254"/>
      <c r="F3" s="254"/>
      <c r="G3" s="255"/>
      <c r="AE3" t="s">
        <v>94</v>
      </c>
    </row>
    <row r="4" spans="1:60" ht="24.95" hidden="1" customHeight="1" x14ac:dyDescent="0.2">
      <c r="A4" s="134" t="s">
        <v>8</v>
      </c>
      <c r="B4" s="132"/>
      <c r="C4" s="253"/>
      <c r="D4" s="254"/>
      <c r="E4" s="254"/>
      <c r="F4" s="254"/>
      <c r="G4" s="255"/>
      <c r="AE4" t="s">
        <v>95</v>
      </c>
    </row>
    <row r="5" spans="1:60" hidden="1" x14ac:dyDescent="0.2">
      <c r="A5" s="135" t="s">
        <v>96</v>
      </c>
      <c r="B5" s="136"/>
      <c r="C5" s="136"/>
      <c r="D5" s="137"/>
      <c r="E5" s="137"/>
      <c r="F5" s="137"/>
      <c r="G5" s="138"/>
      <c r="AE5" t="s">
        <v>97</v>
      </c>
    </row>
    <row r="7" spans="1:60" ht="38.25" x14ac:dyDescent="0.2">
      <c r="A7" s="143" t="s">
        <v>98</v>
      </c>
      <c r="B7" s="144" t="s">
        <v>99</v>
      </c>
      <c r="C7" s="144" t="s">
        <v>100</v>
      </c>
      <c r="D7" s="143" t="s">
        <v>101</v>
      </c>
      <c r="E7" s="143" t="s">
        <v>102</v>
      </c>
      <c r="F7" s="139" t="s">
        <v>103</v>
      </c>
      <c r="G7" s="160" t="s">
        <v>28</v>
      </c>
      <c r="H7" s="161" t="s">
        <v>29</v>
      </c>
      <c r="I7" s="161" t="s">
        <v>104</v>
      </c>
      <c r="J7" s="161" t="s">
        <v>30</v>
      </c>
      <c r="K7" s="161" t="s">
        <v>105</v>
      </c>
      <c r="L7" s="161" t="s">
        <v>106</v>
      </c>
      <c r="M7" s="161" t="s">
        <v>107</v>
      </c>
      <c r="N7" s="161" t="s">
        <v>108</v>
      </c>
      <c r="O7" s="161" t="s">
        <v>109</v>
      </c>
      <c r="P7" s="161" t="s">
        <v>110</v>
      </c>
      <c r="Q7" s="161" t="s">
        <v>111</v>
      </c>
      <c r="R7" s="161" t="s">
        <v>112</v>
      </c>
      <c r="S7" s="161" t="s">
        <v>113</v>
      </c>
      <c r="T7" s="161" t="s">
        <v>114</v>
      </c>
      <c r="U7" s="146" t="s">
        <v>115</v>
      </c>
    </row>
    <row r="8" spans="1:60" x14ac:dyDescent="0.2">
      <c r="A8" s="162" t="s">
        <v>116</v>
      </c>
      <c r="B8" s="163" t="s">
        <v>51</v>
      </c>
      <c r="C8" s="164" t="s">
        <v>52</v>
      </c>
      <c r="D8" s="165"/>
      <c r="E8" s="166"/>
      <c r="F8" s="167"/>
      <c r="G8" s="167">
        <f>SUMIF(AE9:AE10,"&lt;&gt;NOR",G9:G10)</f>
        <v>0</v>
      </c>
      <c r="H8" s="167"/>
      <c r="I8" s="167">
        <f>SUM(I9:I10)</f>
        <v>0</v>
      </c>
      <c r="J8" s="167"/>
      <c r="K8" s="167">
        <f>SUM(K9:K10)</f>
        <v>0</v>
      </c>
      <c r="L8" s="167"/>
      <c r="M8" s="167">
        <f>SUM(M9:M10)</f>
        <v>0</v>
      </c>
      <c r="N8" s="145"/>
      <c r="O8" s="145">
        <f>SUM(O9:O10)</f>
        <v>0.46664</v>
      </c>
      <c r="P8" s="145"/>
      <c r="Q8" s="145">
        <f>SUM(Q9:Q10)</f>
        <v>0</v>
      </c>
      <c r="R8" s="145"/>
      <c r="S8" s="145"/>
      <c r="T8" s="162"/>
      <c r="U8" s="145">
        <f>SUM(U9:U10)</f>
        <v>2.44</v>
      </c>
      <c r="AE8" t="s">
        <v>117</v>
      </c>
    </row>
    <row r="9" spans="1:60" outlineLevel="1" x14ac:dyDescent="0.2">
      <c r="A9" s="141">
        <v>1</v>
      </c>
      <c r="B9" s="141" t="s">
        <v>118</v>
      </c>
      <c r="C9" s="178" t="s">
        <v>119</v>
      </c>
      <c r="D9" s="147" t="s">
        <v>120</v>
      </c>
      <c r="E9" s="154">
        <v>4</v>
      </c>
      <c r="F9" s="157">
        <f>H9+J9</f>
        <v>0</v>
      </c>
      <c r="G9" s="157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48">
        <v>0.11666</v>
      </c>
      <c r="O9" s="148">
        <f>ROUND(E9*N9,5)</f>
        <v>0.46664</v>
      </c>
      <c r="P9" s="148">
        <v>0</v>
      </c>
      <c r="Q9" s="148">
        <f>ROUND(E9*P9,5)</f>
        <v>0</v>
      </c>
      <c r="R9" s="148"/>
      <c r="S9" s="148"/>
      <c r="T9" s="149">
        <v>0.60882000000000003</v>
      </c>
      <c r="U9" s="148">
        <f>ROUND(E9*T9,2)</f>
        <v>2.44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121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/>
      <c r="B10" s="141"/>
      <c r="C10" s="179" t="s">
        <v>122</v>
      </c>
      <c r="D10" s="150"/>
      <c r="E10" s="155">
        <v>4</v>
      </c>
      <c r="F10" s="157"/>
      <c r="G10" s="157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123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x14ac:dyDescent="0.2">
      <c r="A11" s="142" t="s">
        <v>116</v>
      </c>
      <c r="B11" s="142" t="s">
        <v>53</v>
      </c>
      <c r="C11" s="180" t="s">
        <v>54</v>
      </c>
      <c r="D11" s="151"/>
      <c r="E11" s="156"/>
      <c r="F11" s="159"/>
      <c r="G11" s="159">
        <f>SUMIF(AE12:AE21,"&lt;&gt;NOR",G12:G21)</f>
        <v>0</v>
      </c>
      <c r="H11" s="159"/>
      <c r="I11" s="159">
        <f>SUM(I12:I21)</f>
        <v>0</v>
      </c>
      <c r="J11" s="159"/>
      <c r="K11" s="159">
        <f>SUM(K12:K21)</f>
        <v>0</v>
      </c>
      <c r="L11" s="159"/>
      <c r="M11" s="159">
        <f>SUM(M12:M21)</f>
        <v>0</v>
      </c>
      <c r="N11" s="152"/>
      <c r="O11" s="152">
        <f>SUM(O12:O21)</f>
        <v>0.53856999999999999</v>
      </c>
      <c r="P11" s="152"/>
      <c r="Q11" s="152">
        <f>SUM(Q12:Q21)</f>
        <v>0</v>
      </c>
      <c r="R11" s="152"/>
      <c r="S11" s="152"/>
      <c r="T11" s="153"/>
      <c r="U11" s="152">
        <f>SUM(U12:U21)</f>
        <v>13.89</v>
      </c>
      <c r="AE11" t="s">
        <v>117</v>
      </c>
    </row>
    <row r="12" spans="1:60" outlineLevel="1" x14ac:dyDescent="0.2">
      <c r="A12" s="141">
        <v>2</v>
      </c>
      <c r="B12" s="141" t="s">
        <v>124</v>
      </c>
      <c r="C12" s="178" t="s">
        <v>125</v>
      </c>
      <c r="D12" s="147" t="s">
        <v>120</v>
      </c>
      <c r="E12" s="154">
        <v>12.86</v>
      </c>
      <c r="F12" s="157">
        <f>H12+J12</f>
        <v>0</v>
      </c>
      <c r="G12" s="157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48">
        <v>5.2500000000000003E-3</v>
      </c>
      <c r="O12" s="148">
        <f>ROUND(E12*N12,5)</f>
        <v>6.7519999999999997E-2</v>
      </c>
      <c r="P12" s="148">
        <v>0</v>
      </c>
      <c r="Q12" s="148">
        <f>ROUND(E12*P12,5)</f>
        <v>0</v>
      </c>
      <c r="R12" s="148"/>
      <c r="S12" s="148"/>
      <c r="T12" s="149">
        <v>9.6000000000000002E-2</v>
      </c>
      <c r="U12" s="148">
        <f>ROUND(E12*T12,2)</f>
        <v>1.23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126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/>
      <c r="B13" s="141"/>
      <c r="C13" s="179" t="s">
        <v>127</v>
      </c>
      <c r="D13" s="150"/>
      <c r="E13" s="155">
        <v>13.76</v>
      </c>
      <c r="F13" s="157"/>
      <c r="G13" s="157"/>
      <c r="H13" s="157"/>
      <c r="I13" s="157"/>
      <c r="J13" s="157"/>
      <c r="K13" s="157"/>
      <c r="L13" s="157"/>
      <c r="M13" s="157"/>
      <c r="N13" s="148"/>
      <c r="O13" s="148"/>
      <c r="P13" s="148"/>
      <c r="Q13" s="148"/>
      <c r="R13" s="148"/>
      <c r="S13" s="148"/>
      <c r="T13" s="149"/>
      <c r="U13" s="148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123</v>
      </c>
      <c r="AF13" s="140">
        <v>0</v>
      </c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/>
      <c r="B14" s="141"/>
      <c r="C14" s="179" t="s">
        <v>128</v>
      </c>
      <c r="D14" s="150"/>
      <c r="E14" s="155">
        <v>-1.44</v>
      </c>
      <c r="F14" s="157"/>
      <c r="G14" s="157"/>
      <c r="H14" s="157"/>
      <c r="I14" s="157"/>
      <c r="J14" s="157"/>
      <c r="K14" s="157"/>
      <c r="L14" s="157"/>
      <c r="M14" s="157"/>
      <c r="N14" s="148"/>
      <c r="O14" s="148"/>
      <c r="P14" s="148"/>
      <c r="Q14" s="148"/>
      <c r="R14" s="148"/>
      <c r="S14" s="148"/>
      <c r="T14" s="149"/>
      <c r="U14" s="148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123</v>
      </c>
      <c r="AF14" s="140">
        <v>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41"/>
      <c r="B15" s="141"/>
      <c r="C15" s="179" t="s">
        <v>129</v>
      </c>
      <c r="D15" s="150"/>
      <c r="E15" s="155">
        <v>0.54</v>
      </c>
      <c r="F15" s="157"/>
      <c r="G15" s="157"/>
      <c r="H15" s="157"/>
      <c r="I15" s="157"/>
      <c r="J15" s="157"/>
      <c r="K15" s="157"/>
      <c r="L15" s="157"/>
      <c r="M15" s="157"/>
      <c r="N15" s="148"/>
      <c r="O15" s="148"/>
      <c r="P15" s="148"/>
      <c r="Q15" s="148"/>
      <c r="R15" s="148"/>
      <c r="S15" s="148"/>
      <c r="T15" s="149"/>
      <c r="U15" s="148"/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123</v>
      </c>
      <c r="AF15" s="140">
        <v>0</v>
      </c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ht="22.5" outlineLevel="1" x14ac:dyDescent="0.2">
      <c r="A16" s="141">
        <v>3</v>
      </c>
      <c r="B16" s="141" t="s">
        <v>130</v>
      </c>
      <c r="C16" s="178" t="s">
        <v>131</v>
      </c>
      <c r="D16" s="147" t="s">
        <v>120</v>
      </c>
      <c r="E16" s="154">
        <v>17.100000000000001</v>
      </c>
      <c r="F16" s="157">
        <f>H16+J16</f>
        <v>0</v>
      </c>
      <c r="G16" s="157">
        <f>ROUND(E16*F16,2)</f>
        <v>0</v>
      </c>
      <c r="H16" s="158"/>
      <c r="I16" s="157">
        <f>ROUND(E16*H16,2)</f>
        <v>0</v>
      </c>
      <c r="J16" s="158"/>
      <c r="K16" s="157">
        <f>ROUND(E16*J16,2)</f>
        <v>0</v>
      </c>
      <c r="L16" s="157">
        <v>21</v>
      </c>
      <c r="M16" s="157">
        <f>G16*(1+L16/100)</f>
        <v>0</v>
      </c>
      <c r="N16" s="148">
        <v>1.7680000000000001E-2</v>
      </c>
      <c r="O16" s="148">
        <f>ROUND(E16*N16,5)</f>
        <v>0.30232999999999999</v>
      </c>
      <c r="P16" s="148">
        <v>0</v>
      </c>
      <c r="Q16" s="148">
        <f>ROUND(E16*P16,5)</f>
        <v>0</v>
      </c>
      <c r="R16" s="148"/>
      <c r="S16" s="148"/>
      <c r="T16" s="149">
        <v>0.38716</v>
      </c>
      <c r="U16" s="148">
        <f>ROUND(E16*T16,2)</f>
        <v>6.62</v>
      </c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126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/>
      <c r="B17" s="141"/>
      <c r="C17" s="179" t="s">
        <v>132</v>
      </c>
      <c r="D17" s="150"/>
      <c r="E17" s="155">
        <v>17.100000000000001</v>
      </c>
      <c r="F17" s="157"/>
      <c r="G17" s="157"/>
      <c r="H17" s="157"/>
      <c r="I17" s="157"/>
      <c r="J17" s="157"/>
      <c r="K17" s="157"/>
      <c r="L17" s="157"/>
      <c r="M17" s="157"/>
      <c r="N17" s="148"/>
      <c r="O17" s="148"/>
      <c r="P17" s="148"/>
      <c r="Q17" s="148"/>
      <c r="R17" s="148"/>
      <c r="S17" s="148"/>
      <c r="T17" s="149"/>
      <c r="U17" s="148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123</v>
      </c>
      <c r="AF17" s="140">
        <v>0</v>
      </c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22.5" outlineLevel="1" x14ac:dyDescent="0.2">
      <c r="A18" s="141">
        <v>4</v>
      </c>
      <c r="B18" s="141" t="s">
        <v>133</v>
      </c>
      <c r="C18" s="178" t="s">
        <v>134</v>
      </c>
      <c r="D18" s="147" t="s">
        <v>120</v>
      </c>
      <c r="E18" s="154">
        <v>12.86</v>
      </c>
      <c r="F18" s="157">
        <f>H18+J18</f>
        <v>0</v>
      </c>
      <c r="G18" s="157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21</v>
      </c>
      <c r="M18" s="157">
        <f>G18*(1+L18/100)</f>
        <v>0</v>
      </c>
      <c r="N18" s="148">
        <v>1.312E-2</v>
      </c>
      <c r="O18" s="148">
        <f>ROUND(E18*N18,5)</f>
        <v>0.16872000000000001</v>
      </c>
      <c r="P18" s="148">
        <v>0</v>
      </c>
      <c r="Q18" s="148">
        <f>ROUND(E18*P18,5)</f>
        <v>0</v>
      </c>
      <c r="R18" s="148"/>
      <c r="S18" s="148"/>
      <c r="T18" s="149">
        <v>0.47</v>
      </c>
      <c r="U18" s="148">
        <f>ROUND(E18*T18,2)</f>
        <v>6.04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126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/>
      <c r="B19" s="141"/>
      <c r="C19" s="179" t="s">
        <v>127</v>
      </c>
      <c r="D19" s="150"/>
      <c r="E19" s="155">
        <v>13.76</v>
      </c>
      <c r="F19" s="157"/>
      <c r="G19" s="157"/>
      <c r="H19" s="157"/>
      <c r="I19" s="157"/>
      <c r="J19" s="157"/>
      <c r="K19" s="157"/>
      <c r="L19" s="157"/>
      <c r="M19" s="157"/>
      <c r="N19" s="148"/>
      <c r="O19" s="148"/>
      <c r="P19" s="148"/>
      <c r="Q19" s="148"/>
      <c r="R19" s="148"/>
      <c r="S19" s="148"/>
      <c r="T19" s="149"/>
      <c r="U19" s="148"/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123</v>
      </c>
      <c r="AF19" s="140">
        <v>0</v>
      </c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/>
      <c r="B20" s="141"/>
      <c r="C20" s="179" t="s">
        <v>128</v>
      </c>
      <c r="D20" s="150"/>
      <c r="E20" s="155">
        <v>-1.44</v>
      </c>
      <c r="F20" s="157"/>
      <c r="G20" s="157"/>
      <c r="H20" s="157"/>
      <c r="I20" s="157"/>
      <c r="J20" s="157"/>
      <c r="K20" s="157"/>
      <c r="L20" s="157"/>
      <c r="M20" s="157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123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/>
      <c r="B21" s="141"/>
      <c r="C21" s="179" t="s">
        <v>129</v>
      </c>
      <c r="D21" s="150"/>
      <c r="E21" s="155">
        <v>0.54</v>
      </c>
      <c r="F21" s="157"/>
      <c r="G21" s="157"/>
      <c r="H21" s="157"/>
      <c r="I21" s="157"/>
      <c r="J21" s="157"/>
      <c r="K21" s="157"/>
      <c r="L21" s="157"/>
      <c r="M21" s="157"/>
      <c r="N21" s="148"/>
      <c r="O21" s="148"/>
      <c r="P21" s="148"/>
      <c r="Q21" s="148"/>
      <c r="R21" s="148"/>
      <c r="S21" s="148"/>
      <c r="T21" s="149"/>
      <c r="U21" s="148"/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123</v>
      </c>
      <c r="AF21" s="140">
        <v>0</v>
      </c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x14ac:dyDescent="0.2">
      <c r="A22" s="142" t="s">
        <v>116</v>
      </c>
      <c r="B22" s="142" t="s">
        <v>55</v>
      </c>
      <c r="C22" s="180" t="s">
        <v>56</v>
      </c>
      <c r="D22" s="151"/>
      <c r="E22" s="156"/>
      <c r="F22" s="159"/>
      <c r="G22" s="159">
        <f>SUMIF(AE23:AE24,"&lt;&gt;NOR",G23:G24)</f>
        <v>0</v>
      </c>
      <c r="H22" s="159"/>
      <c r="I22" s="159">
        <f>SUM(I23:I24)</f>
        <v>0</v>
      </c>
      <c r="J22" s="159"/>
      <c r="K22" s="159">
        <f>SUM(K23:K24)</f>
        <v>0</v>
      </c>
      <c r="L22" s="159"/>
      <c r="M22" s="159">
        <f>SUM(M23:M24)</f>
        <v>0</v>
      </c>
      <c r="N22" s="152"/>
      <c r="O22" s="152">
        <f>SUM(O23:O24)</f>
        <v>1.6245000000000001</v>
      </c>
      <c r="P22" s="152"/>
      <c r="Q22" s="152">
        <f>SUM(Q23:Q24)</f>
        <v>0</v>
      </c>
      <c r="R22" s="152"/>
      <c r="S22" s="152"/>
      <c r="T22" s="153"/>
      <c r="U22" s="152">
        <f>SUM(U23:U24)</f>
        <v>7.28</v>
      </c>
      <c r="AE22" t="s">
        <v>117</v>
      </c>
    </row>
    <row r="23" spans="1:60" ht="22.5" outlineLevel="1" x14ac:dyDescent="0.2">
      <c r="A23" s="141">
        <v>5</v>
      </c>
      <c r="B23" s="141" t="s">
        <v>135</v>
      </c>
      <c r="C23" s="178" t="s">
        <v>136</v>
      </c>
      <c r="D23" s="147" t="s">
        <v>120</v>
      </c>
      <c r="E23" s="154">
        <v>17.100000000000001</v>
      </c>
      <c r="F23" s="157">
        <f>H23+J23</f>
        <v>0</v>
      </c>
      <c r="G23" s="157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21</v>
      </c>
      <c r="M23" s="157">
        <f>G23*(1+L23/100)</f>
        <v>0</v>
      </c>
      <c r="N23" s="148">
        <v>9.5000000000000001E-2</v>
      </c>
      <c r="O23" s="148">
        <f>ROUND(E23*N23,5)</f>
        <v>1.6245000000000001</v>
      </c>
      <c r="P23" s="148">
        <v>0</v>
      </c>
      <c r="Q23" s="148">
        <f>ROUND(E23*P23,5)</f>
        <v>0</v>
      </c>
      <c r="R23" s="148"/>
      <c r="S23" s="148"/>
      <c r="T23" s="149">
        <v>0.42599999999999999</v>
      </c>
      <c r="U23" s="148">
        <f>ROUND(E23*T23,2)</f>
        <v>7.28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126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/>
      <c r="B24" s="141"/>
      <c r="C24" s="179" t="s">
        <v>137</v>
      </c>
      <c r="D24" s="150"/>
      <c r="E24" s="155">
        <v>17.100000000000001</v>
      </c>
      <c r="F24" s="157"/>
      <c r="G24" s="157"/>
      <c r="H24" s="157"/>
      <c r="I24" s="157"/>
      <c r="J24" s="157"/>
      <c r="K24" s="157"/>
      <c r="L24" s="157"/>
      <c r="M24" s="157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123</v>
      </c>
      <c r="AF24" s="140">
        <v>0</v>
      </c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x14ac:dyDescent="0.2">
      <c r="A25" s="142" t="s">
        <v>116</v>
      </c>
      <c r="B25" s="142" t="s">
        <v>57</v>
      </c>
      <c r="C25" s="180" t="s">
        <v>58</v>
      </c>
      <c r="D25" s="151"/>
      <c r="E25" s="156"/>
      <c r="F25" s="159"/>
      <c r="G25" s="159">
        <f>SUMIF(AE26:AE27,"&lt;&gt;NOR",G26:G27)</f>
        <v>0</v>
      </c>
      <c r="H25" s="159"/>
      <c r="I25" s="159">
        <f>SUM(I26:I27)</f>
        <v>0</v>
      </c>
      <c r="J25" s="159"/>
      <c r="K25" s="159">
        <f>SUM(K26:K27)</f>
        <v>0</v>
      </c>
      <c r="L25" s="159"/>
      <c r="M25" s="159">
        <f>SUM(M26:M27)</f>
        <v>0</v>
      </c>
      <c r="N25" s="152"/>
      <c r="O25" s="152">
        <f>SUM(O26:O27)</f>
        <v>6.8000000000000005E-4</v>
      </c>
      <c r="P25" s="152"/>
      <c r="Q25" s="152">
        <f>SUM(Q26:Q27)</f>
        <v>0</v>
      </c>
      <c r="R25" s="152"/>
      <c r="S25" s="152"/>
      <c r="T25" s="153"/>
      <c r="U25" s="152">
        <f>SUM(U26:U27)</f>
        <v>5.27</v>
      </c>
      <c r="AE25" t="s">
        <v>117</v>
      </c>
    </row>
    <row r="26" spans="1:60" outlineLevel="1" x14ac:dyDescent="0.2">
      <c r="A26" s="141">
        <v>6</v>
      </c>
      <c r="B26" s="141" t="s">
        <v>138</v>
      </c>
      <c r="C26" s="178" t="s">
        <v>139</v>
      </c>
      <c r="D26" s="147" t="s">
        <v>120</v>
      </c>
      <c r="E26" s="154">
        <v>17.100000000000001</v>
      </c>
      <c r="F26" s="157">
        <f>H26+J26</f>
        <v>0</v>
      </c>
      <c r="G26" s="157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21</v>
      </c>
      <c r="M26" s="157">
        <f>G26*(1+L26/100)</f>
        <v>0</v>
      </c>
      <c r="N26" s="148">
        <v>4.0000000000000003E-5</v>
      </c>
      <c r="O26" s="148">
        <f>ROUND(E26*N26,5)</f>
        <v>6.8000000000000005E-4</v>
      </c>
      <c r="P26" s="148">
        <v>0</v>
      </c>
      <c r="Q26" s="148">
        <f>ROUND(E26*P26,5)</f>
        <v>0</v>
      </c>
      <c r="R26" s="148"/>
      <c r="S26" s="148"/>
      <c r="T26" s="149">
        <v>0.308</v>
      </c>
      <c r="U26" s="148">
        <f>ROUND(E26*T26,2)</f>
        <v>5.27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126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1"/>
      <c r="B27" s="141"/>
      <c r="C27" s="179" t="s">
        <v>140</v>
      </c>
      <c r="D27" s="150"/>
      <c r="E27" s="155">
        <v>17.100000000000001</v>
      </c>
      <c r="F27" s="157"/>
      <c r="G27" s="157"/>
      <c r="H27" s="157"/>
      <c r="I27" s="157"/>
      <c r="J27" s="157"/>
      <c r="K27" s="157"/>
      <c r="L27" s="157"/>
      <c r="M27" s="157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123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x14ac:dyDescent="0.2">
      <c r="A28" s="142" t="s">
        <v>116</v>
      </c>
      <c r="B28" s="142" t="s">
        <v>59</v>
      </c>
      <c r="C28" s="180" t="s">
        <v>60</v>
      </c>
      <c r="D28" s="151"/>
      <c r="E28" s="156"/>
      <c r="F28" s="159"/>
      <c r="G28" s="159">
        <f>SUMIF(AE29:AE40,"&lt;&gt;NOR",G29:G40)</f>
        <v>0</v>
      </c>
      <c r="H28" s="159"/>
      <c r="I28" s="159">
        <f>SUM(I29:I40)</f>
        <v>0</v>
      </c>
      <c r="J28" s="159"/>
      <c r="K28" s="159">
        <f>SUM(K29:K40)</f>
        <v>0</v>
      </c>
      <c r="L28" s="159"/>
      <c r="M28" s="159">
        <f>SUM(M29:M40)</f>
        <v>0</v>
      </c>
      <c r="N28" s="152"/>
      <c r="O28" s="152">
        <f>SUM(O29:O40)</f>
        <v>1.23E-2</v>
      </c>
      <c r="P28" s="152"/>
      <c r="Q28" s="152">
        <f>SUM(Q29:Q40)</f>
        <v>10.702750000000002</v>
      </c>
      <c r="R28" s="152"/>
      <c r="S28" s="152"/>
      <c r="T28" s="153"/>
      <c r="U28" s="152">
        <f>SUM(U29:U40)</f>
        <v>32.6</v>
      </c>
      <c r="AE28" t="s">
        <v>117</v>
      </c>
    </row>
    <row r="29" spans="1:60" outlineLevel="1" x14ac:dyDescent="0.2">
      <c r="A29" s="141">
        <v>7</v>
      </c>
      <c r="B29" s="141" t="s">
        <v>141</v>
      </c>
      <c r="C29" s="178" t="s">
        <v>142</v>
      </c>
      <c r="D29" s="147" t="s">
        <v>120</v>
      </c>
      <c r="E29" s="154">
        <v>14.226000000000001</v>
      </c>
      <c r="F29" s="157">
        <f>H29+J29</f>
        <v>0</v>
      </c>
      <c r="G29" s="157">
        <f>ROUND(E29*F29,2)</f>
        <v>0</v>
      </c>
      <c r="H29" s="158"/>
      <c r="I29" s="157">
        <f>ROUND(E29*H29,2)</f>
        <v>0</v>
      </c>
      <c r="J29" s="158"/>
      <c r="K29" s="157">
        <f>ROUND(E29*J29,2)</f>
        <v>0</v>
      </c>
      <c r="L29" s="157">
        <v>21</v>
      </c>
      <c r="M29" s="157">
        <f>G29*(1+L29/100)</f>
        <v>0</v>
      </c>
      <c r="N29" s="148">
        <v>6.7000000000000002E-4</v>
      </c>
      <c r="O29" s="148">
        <f>ROUND(E29*N29,5)</f>
        <v>9.5300000000000003E-3</v>
      </c>
      <c r="P29" s="148">
        <v>0.31900000000000001</v>
      </c>
      <c r="Q29" s="148">
        <f>ROUND(E29*P29,5)</f>
        <v>4.5380900000000004</v>
      </c>
      <c r="R29" s="148"/>
      <c r="S29" s="148"/>
      <c r="T29" s="149">
        <v>0.317</v>
      </c>
      <c r="U29" s="148">
        <f>ROUND(E29*T29,2)</f>
        <v>4.51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126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1"/>
      <c r="C30" s="179" t="s">
        <v>143</v>
      </c>
      <c r="D30" s="150"/>
      <c r="E30" s="155">
        <v>9.0299999999999994</v>
      </c>
      <c r="F30" s="157"/>
      <c r="G30" s="157"/>
      <c r="H30" s="157"/>
      <c r="I30" s="157"/>
      <c r="J30" s="157"/>
      <c r="K30" s="157"/>
      <c r="L30" s="157"/>
      <c r="M30" s="157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123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1"/>
      <c r="C31" s="179" t="s">
        <v>144</v>
      </c>
      <c r="D31" s="150"/>
      <c r="E31" s="155">
        <v>-2.3639999999999999</v>
      </c>
      <c r="F31" s="157"/>
      <c r="G31" s="157"/>
      <c r="H31" s="157"/>
      <c r="I31" s="157"/>
      <c r="J31" s="157"/>
      <c r="K31" s="157"/>
      <c r="L31" s="157"/>
      <c r="M31" s="157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123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/>
      <c r="B32" s="141"/>
      <c r="C32" s="179" t="s">
        <v>145</v>
      </c>
      <c r="D32" s="150"/>
      <c r="E32" s="155">
        <v>7.56</v>
      </c>
      <c r="F32" s="157"/>
      <c r="G32" s="157"/>
      <c r="H32" s="157"/>
      <c r="I32" s="157"/>
      <c r="J32" s="157"/>
      <c r="K32" s="157"/>
      <c r="L32" s="157"/>
      <c r="M32" s="157"/>
      <c r="N32" s="148"/>
      <c r="O32" s="148"/>
      <c r="P32" s="148"/>
      <c r="Q32" s="148"/>
      <c r="R32" s="148"/>
      <c r="S32" s="148"/>
      <c r="T32" s="149"/>
      <c r="U32" s="148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123</v>
      </c>
      <c r="AF32" s="140">
        <v>0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1" x14ac:dyDescent="0.2">
      <c r="A33" s="141">
        <v>8</v>
      </c>
      <c r="B33" s="141" t="s">
        <v>146</v>
      </c>
      <c r="C33" s="178" t="s">
        <v>147</v>
      </c>
      <c r="D33" s="147" t="s">
        <v>148</v>
      </c>
      <c r="E33" s="154">
        <v>2.5649999999999999</v>
      </c>
      <c r="F33" s="157">
        <f>H33+J33</f>
        <v>0</v>
      </c>
      <c r="G33" s="157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21</v>
      </c>
      <c r="M33" s="157">
        <f>G33*(1+L33/100)</f>
        <v>0</v>
      </c>
      <c r="N33" s="148">
        <v>0</v>
      </c>
      <c r="O33" s="148">
        <f>ROUND(E33*N33,5)</f>
        <v>0</v>
      </c>
      <c r="P33" s="148">
        <v>2.2000000000000002</v>
      </c>
      <c r="Q33" s="148">
        <f>ROUND(E33*P33,5)</f>
        <v>5.6429999999999998</v>
      </c>
      <c r="R33" s="148"/>
      <c r="S33" s="148"/>
      <c r="T33" s="149">
        <v>9.07</v>
      </c>
      <c r="U33" s="148">
        <f>ROUND(E33*T33,2)</f>
        <v>23.26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126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/>
      <c r="B34" s="141"/>
      <c r="C34" s="179" t="s">
        <v>149</v>
      </c>
      <c r="D34" s="150"/>
      <c r="E34" s="155">
        <v>2.5649999999999999</v>
      </c>
      <c r="F34" s="157"/>
      <c r="G34" s="157"/>
      <c r="H34" s="157"/>
      <c r="I34" s="157"/>
      <c r="J34" s="157"/>
      <c r="K34" s="157"/>
      <c r="L34" s="157"/>
      <c r="M34" s="157"/>
      <c r="N34" s="148"/>
      <c r="O34" s="148"/>
      <c r="P34" s="148"/>
      <c r="Q34" s="148"/>
      <c r="R34" s="148"/>
      <c r="S34" s="148"/>
      <c r="T34" s="149"/>
      <c r="U34" s="148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123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41">
        <v>9</v>
      </c>
      <c r="B35" s="141" t="s">
        <v>150</v>
      </c>
      <c r="C35" s="178" t="s">
        <v>151</v>
      </c>
      <c r="D35" s="147" t="s">
        <v>120</v>
      </c>
      <c r="E35" s="154">
        <v>17.100000000000001</v>
      </c>
      <c r="F35" s="157">
        <f>H35+J35</f>
        <v>0</v>
      </c>
      <c r="G35" s="157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48">
        <v>0</v>
      </c>
      <c r="O35" s="148">
        <f>ROUND(E35*N35,5)</f>
        <v>0</v>
      </c>
      <c r="P35" s="148">
        <v>0.02</v>
      </c>
      <c r="Q35" s="148">
        <f>ROUND(E35*P35,5)</f>
        <v>0.34200000000000003</v>
      </c>
      <c r="R35" s="148"/>
      <c r="S35" s="148"/>
      <c r="T35" s="149">
        <v>0.14699999999999999</v>
      </c>
      <c r="U35" s="148">
        <f>ROUND(E35*T35,2)</f>
        <v>2.5099999999999998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126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/>
      <c r="B36" s="141"/>
      <c r="C36" s="179" t="s">
        <v>140</v>
      </c>
      <c r="D36" s="150"/>
      <c r="E36" s="155">
        <v>17.100000000000001</v>
      </c>
      <c r="F36" s="157"/>
      <c r="G36" s="157"/>
      <c r="H36" s="157"/>
      <c r="I36" s="157"/>
      <c r="J36" s="157"/>
      <c r="K36" s="157"/>
      <c r="L36" s="157"/>
      <c r="M36" s="157"/>
      <c r="N36" s="148"/>
      <c r="O36" s="148"/>
      <c r="P36" s="148"/>
      <c r="Q36" s="148"/>
      <c r="R36" s="148"/>
      <c r="S36" s="148"/>
      <c r="T36" s="149"/>
      <c r="U36" s="148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123</v>
      </c>
      <c r="AF36" s="140">
        <v>0</v>
      </c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>
        <v>10</v>
      </c>
      <c r="B37" s="141" t="s">
        <v>152</v>
      </c>
      <c r="C37" s="178" t="s">
        <v>153</v>
      </c>
      <c r="D37" s="147" t="s">
        <v>154</v>
      </c>
      <c r="E37" s="154">
        <v>2</v>
      </c>
      <c r="F37" s="157">
        <f>H37+J37</f>
        <v>0</v>
      </c>
      <c r="G37" s="157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21</v>
      </c>
      <c r="M37" s="157">
        <f>G37*(1+L37/100)</f>
        <v>0</v>
      </c>
      <c r="N37" s="148">
        <v>0</v>
      </c>
      <c r="O37" s="148">
        <f>ROUND(E37*N37,5)</f>
        <v>0</v>
      </c>
      <c r="P37" s="148">
        <v>0</v>
      </c>
      <c r="Q37" s="148">
        <f>ROUND(E37*P37,5)</f>
        <v>0</v>
      </c>
      <c r="R37" s="148"/>
      <c r="S37" s="148"/>
      <c r="T37" s="149">
        <v>0.05</v>
      </c>
      <c r="U37" s="148">
        <f>ROUND(E37*T37,2)</f>
        <v>0.1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126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/>
      <c r="B38" s="141"/>
      <c r="C38" s="179" t="s">
        <v>155</v>
      </c>
      <c r="D38" s="150"/>
      <c r="E38" s="155">
        <v>2</v>
      </c>
      <c r="F38" s="157"/>
      <c r="G38" s="157"/>
      <c r="H38" s="157"/>
      <c r="I38" s="157"/>
      <c r="J38" s="157"/>
      <c r="K38" s="157"/>
      <c r="L38" s="157"/>
      <c r="M38" s="157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123</v>
      </c>
      <c r="AF38" s="140">
        <v>0</v>
      </c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>
        <v>11</v>
      </c>
      <c r="B39" s="141" t="s">
        <v>156</v>
      </c>
      <c r="C39" s="178" t="s">
        <v>157</v>
      </c>
      <c r="D39" s="147" t="s">
        <v>120</v>
      </c>
      <c r="E39" s="154">
        <v>2.3639999999999999</v>
      </c>
      <c r="F39" s="157">
        <f>H39+J39</f>
        <v>0</v>
      </c>
      <c r="G39" s="157">
        <f>ROUND(E39*F39,2)</f>
        <v>0</v>
      </c>
      <c r="H39" s="158"/>
      <c r="I39" s="157">
        <f>ROUND(E39*H39,2)</f>
        <v>0</v>
      </c>
      <c r="J39" s="158"/>
      <c r="K39" s="157">
        <f>ROUND(E39*J39,2)</f>
        <v>0</v>
      </c>
      <c r="L39" s="157">
        <v>21</v>
      </c>
      <c r="M39" s="157">
        <f>G39*(1+L39/100)</f>
        <v>0</v>
      </c>
      <c r="N39" s="148">
        <v>1.17E-3</v>
      </c>
      <c r="O39" s="148">
        <f>ROUND(E39*N39,5)</f>
        <v>2.7699999999999999E-3</v>
      </c>
      <c r="P39" s="148">
        <v>7.5999999999999998E-2</v>
      </c>
      <c r="Q39" s="148">
        <f>ROUND(E39*P39,5)</f>
        <v>0.17965999999999999</v>
      </c>
      <c r="R39" s="148"/>
      <c r="S39" s="148"/>
      <c r="T39" s="149">
        <v>0.93899999999999995</v>
      </c>
      <c r="U39" s="148">
        <f>ROUND(E39*T39,2)</f>
        <v>2.2200000000000002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126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/>
      <c r="B40" s="141"/>
      <c r="C40" s="179" t="s">
        <v>158</v>
      </c>
      <c r="D40" s="150"/>
      <c r="E40" s="155">
        <v>2.3639999999999999</v>
      </c>
      <c r="F40" s="157"/>
      <c r="G40" s="157"/>
      <c r="H40" s="157"/>
      <c r="I40" s="157"/>
      <c r="J40" s="157"/>
      <c r="K40" s="157"/>
      <c r="L40" s="157"/>
      <c r="M40" s="157"/>
      <c r="N40" s="148"/>
      <c r="O40" s="148"/>
      <c r="P40" s="148"/>
      <c r="Q40" s="148"/>
      <c r="R40" s="148"/>
      <c r="S40" s="148"/>
      <c r="T40" s="149"/>
      <c r="U40" s="148"/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123</v>
      </c>
      <c r="AF40" s="140">
        <v>0</v>
      </c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x14ac:dyDescent="0.2">
      <c r="A41" s="142" t="s">
        <v>116</v>
      </c>
      <c r="B41" s="142" t="s">
        <v>61</v>
      </c>
      <c r="C41" s="180" t="s">
        <v>62</v>
      </c>
      <c r="D41" s="151"/>
      <c r="E41" s="156"/>
      <c r="F41" s="159"/>
      <c r="G41" s="159">
        <f>SUMIF(AE42:AE52,"&lt;&gt;NOR",G42:G52)</f>
        <v>0</v>
      </c>
      <c r="H41" s="159"/>
      <c r="I41" s="159">
        <f>SUM(I42:I52)</f>
        <v>0</v>
      </c>
      <c r="J41" s="159"/>
      <c r="K41" s="159">
        <f>SUM(K42:K52)</f>
        <v>0</v>
      </c>
      <c r="L41" s="159"/>
      <c r="M41" s="159">
        <f>SUM(M42:M52)</f>
        <v>0</v>
      </c>
      <c r="N41" s="152"/>
      <c r="O41" s="152">
        <f>SUM(O42:O52)</f>
        <v>0</v>
      </c>
      <c r="P41" s="152"/>
      <c r="Q41" s="152">
        <f>SUM(Q42:Q52)</f>
        <v>4.45899</v>
      </c>
      <c r="R41" s="152"/>
      <c r="S41" s="152"/>
      <c r="T41" s="153"/>
      <c r="U41" s="152">
        <f>SUM(U42:U52)</f>
        <v>20.399999999999999</v>
      </c>
      <c r="AE41" t="s">
        <v>117</v>
      </c>
    </row>
    <row r="42" spans="1:60" outlineLevel="1" x14ac:dyDescent="0.2">
      <c r="A42" s="141">
        <v>12</v>
      </c>
      <c r="B42" s="141" t="s">
        <v>159</v>
      </c>
      <c r="C42" s="178" t="s">
        <v>160</v>
      </c>
      <c r="D42" s="147" t="s">
        <v>120</v>
      </c>
      <c r="E42" s="154">
        <v>12.86</v>
      </c>
      <c r="F42" s="157">
        <f>H42+J42</f>
        <v>0</v>
      </c>
      <c r="G42" s="157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48">
        <v>0</v>
      </c>
      <c r="O42" s="148">
        <f>ROUND(E42*N42,5)</f>
        <v>0</v>
      </c>
      <c r="P42" s="148">
        <v>4.5999999999999999E-2</v>
      </c>
      <c r="Q42" s="148">
        <f>ROUND(E42*P42,5)</f>
        <v>0.59155999999999997</v>
      </c>
      <c r="R42" s="148"/>
      <c r="S42" s="148"/>
      <c r="T42" s="149">
        <v>0.26</v>
      </c>
      <c r="U42" s="148">
        <f>ROUND(E42*T42,2)</f>
        <v>3.34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126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/>
      <c r="B43" s="141"/>
      <c r="C43" s="179" t="s">
        <v>127</v>
      </c>
      <c r="D43" s="150"/>
      <c r="E43" s="155">
        <v>13.76</v>
      </c>
      <c r="F43" s="157"/>
      <c r="G43" s="157"/>
      <c r="H43" s="157"/>
      <c r="I43" s="157"/>
      <c r="J43" s="157"/>
      <c r="K43" s="157"/>
      <c r="L43" s="157"/>
      <c r="M43" s="157"/>
      <c r="N43" s="148"/>
      <c r="O43" s="148"/>
      <c r="P43" s="148"/>
      <c r="Q43" s="148"/>
      <c r="R43" s="148"/>
      <c r="S43" s="148"/>
      <c r="T43" s="149"/>
      <c r="U43" s="148"/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123</v>
      </c>
      <c r="AF43" s="140">
        <v>0</v>
      </c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/>
      <c r="B44" s="141"/>
      <c r="C44" s="179" t="s">
        <v>128</v>
      </c>
      <c r="D44" s="150"/>
      <c r="E44" s="155">
        <v>-1.44</v>
      </c>
      <c r="F44" s="157"/>
      <c r="G44" s="157"/>
      <c r="H44" s="157"/>
      <c r="I44" s="157"/>
      <c r="J44" s="157"/>
      <c r="K44" s="157"/>
      <c r="L44" s="157"/>
      <c r="M44" s="157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123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/>
      <c r="B45" s="141"/>
      <c r="C45" s="179" t="s">
        <v>129</v>
      </c>
      <c r="D45" s="150"/>
      <c r="E45" s="155">
        <v>0.54</v>
      </c>
      <c r="F45" s="157"/>
      <c r="G45" s="157"/>
      <c r="H45" s="157"/>
      <c r="I45" s="157"/>
      <c r="J45" s="157"/>
      <c r="K45" s="157"/>
      <c r="L45" s="157"/>
      <c r="M45" s="157"/>
      <c r="N45" s="148"/>
      <c r="O45" s="148"/>
      <c r="P45" s="148"/>
      <c r="Q45" s="148"/>
      <c r="R45" s="148"/>
      <c r="S45" s="148"/>
      <c r="T45" s="149"/>
      <c r="U45" s="148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123</v>
      </c>
      <c r="AF45" s="140">
        <v>0</v>
      </c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>
        <v>13</v>
      </c>
      <c r="B46" s="141" t="s">
        <v>161</v>
      </c>
      <c r="C46" s="178" t="s">
        <v>162</v>
      </c>
      <c r="D46" s="147" t="s">
        <v>120</v>
      </c>
      <c r="E46" s="154">
        <v>56.874000000000002</v>
      </c>
      <c r="F46" s="157">
        <f>H46+J46</f>
        <v>0</v>
      </c>
      <c r="G46" s="157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21</v>
      </c>
      <c r="M46" s="157">
        <f>G46*(1+L46/100)</f>
        <v>0</v>
      </c>
      <c r="N46" s="148">
        <v>0</v>
      </c>
      <c r="O46" s="148">
        <f>ROUND(E46*N46,5)</f>
        <v>0</v>
      </c>
      <c r="P46" s="148">
        <v>6.8000000000000005E-2</v>
      </c>
      <c r="Q46" s="148">
        <f>ROUND(E46*P46,5)</f>
        <v>3.8674300000000001</v>
      </c>
      <c r="R46" s="148"/>
      <c r="S46" s="148"/>
      <c r="T46" s="149">
        <v>0.3</v>
      </c>
      <c r="U46" s="148">
        <f>ROUND(E46*T46,2)</f>
        <v>17.059999999999999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126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41"/>
      <c r="B47" s="141"/>
      <c r="C47" s="179" t="s">
        <v>163</v>
      </c>
      <c r="D47" s="150"/>
      <c r="E47" s="155">
        <v>21.6</v>
      </c>
      <c r="F47" s="157"/>
      <c r="G47" s="157"/>
      <c r="H47" s="157"/>
      <c r="I47" s="157"/>
      <c r="J47" s="157"/>
      <c r="K47" s="157"/>
      <c r="L47" s="157"/>
      <c r="M47" s="157"/>
      <c r="N47" s="148"/>
      <c r="O47" s="148"/>
      <c r="P47" s="148"/>
      <c r="Q47" s="148"/>
      <c r="R47" s="148"/>
      <c r="S47" s="148"/>
      <c r="T47" s="149"/>
      <c r="U47" s="148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123</v>
      </c>
      <c r="AF47" s="140">
        <v>0</v>
      </c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/>
      <c r="B48" s="141"/>
      <c r="C48" s="179" t="s">
        <v>164</v>
      </c>
      <c r="D48" s="150"/>
      <c r="E48" s="155">
        <v>27.1</v>
      </c>
      <c r="F48" s="157"/>
      <c r="G48" s="157"/>
      <c r="H48" s="157"/>
      <c r="I48" s="157"/>
      <c r="J48" s="157"/>
      <c r="K48" s="157"/>
      <c r="L48" s="157"/>
      <c r="M48" s="157"/>
      <c r="N48" s="148"/>
      <c r="O48" s="148"/>
      <c r="P48" s="148"/>
      <c r="Q48" s="148"/>
      <c r="R48" s="148"/>
      <c r="S48" s="148"/>
      <c r="T48" s="149"/>
      <c r="U48" s="148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123</v>
      </c>
      <c r="AF48" s="140">
        <v>0</v>
      </c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/>
      <c r="B49" s="141"/>
      <c r="C49" s="179" t="s">
        <v>165</v>
      </c>
      <c r="D49" s="150"/>
      <c r="E49" s="155">
        <v>15.3</v>
      </c>
      <c r="F49" s="157"/>
      <c r="G49" s="157"/>
      <c r="H49" s="157"/>
      <c r="I49" s="157"/>
      <c r="J49" s="157"/>
      <c r="K49" s="157"/>
      <c r="L49" s="157"/>
      <c r="M49" s="157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123</v>
      </c>
      <c r="AF49" s="140">
        <v>0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/>
      <c r="B50" s="141"/>
      <c r="C50" s="179" t="s">
        <v>166</v>
      </c>
      <c r="D50" s="150"/>
      <c r="E50" s="155">
        <v>0.36</v>
      </c>
      <c r="F50" s="157"/>
      <c r="G50" s="157"/>
      <c r="H50" s="157"/>
      <c r="I50" s="157"/>
      <c r="J50" s="157"/>
      <c r="K50" s="157"/>
      <c r="L50" s="157"/>
      <c r="M50" s="157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123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/>
      <c r="B51" s="141"/>
      <c r="C51" s="179" t="s">
        <v>167</v>
      </c>
      <c r="D51" s="150"/>
      <c r="E51" s="155">
        <v>-5.91</v>
      </c>
      <c r="F51" s="157"/>
      <c r="G51" s="157"/>
      <c r="H51" s="157"/>
      <c r="I51" s="157"/>
      <c r="J51" s="157"/>
      <c r="K51" s="157"/>
      <c r="L51" s="157"/>
      <c r="M51" s="157"/>
      <c r="N51" s="148"/>
      <c r="O51" s="148"/>
      <c r="P51" s="148"/>
      <c r="Q51" s="148"/>
      <c r="R51" s="148"/>
      <c r="S51" s="148"/>
      <c r="T51" s="149"/>
      <c r="U51" s="148"/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123</v>
      </c>
      <c r="AF51" s="140">
        <v>0</v>
      </c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1"/>
      <c r="C52" s="179" t="s">
        <v>168</v>
      </c>
      <c r="D52" s="150"/>
      <c r="E52" s="155">
        <v>-1.5760000000000001</v>
      </c>
      <c r="F52" s="157"/>
      <c r="G52" s="157"/>
      <c r="H52" s="157"/>
      <c r="I52" s="157"/>
      <c r="J52" s="157"/>
      <c r="K52" s="157"/>
      <c r="L52" s="157"/>
      <c r="M52" s="157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123</v>
      </c>
      <c r="AF52" s="140">
        <v>0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x14ac:dyDescent="0.2">
      <c r="A53" s="142" t="s">
        <v>116</v>
      </c>
      <c r="B53" s="142" t="s">
        <v>63</v>
      </c>
      <c r="C53" s="180" t="s">
        <v>64</v>
      </c>
      <c r="D53" s="151"/>
      <c r="E53" s="156"/>
      <c r="F53" s="159"/>
      <c r="G53" s="159">
        <f>SUMIF(AE54:AE55,"&lt;&gt;NOR",G54:G55)</f>
        <v>0</v>
      </c>
      <c r="H53" s="159"/>
      <c r="I53" s="159">
        <f>SUM(I54:I55)</f>
        <v>0</v>
      </c>
      <c r="J53" s="159"/>
      <c r="K53" s="159">
        <f>SUM(K54:K55)</f>
        <v>0</v>
      </c>
      <c r="L53" s="159"/>
      <c r="M53" s="159">
        <f>SUM(M54:M55)</f>
        <v>0</v>
      </c>
      <c r="N53" s="152"/>
      <c r="O53" s="152">
        <f>SUM(O54:O55)</f>
        <v>0</v>
      </c>
      <c r="P53" s="152"/>
      <c r="Q53" s="152">
        <f>SUM(Q54:Q55)</f>
        <v>0</v>
      </c>
      <c r="R53" s="152"/>
      <c r="S53" s="152"/>
      <c r="T53" s="153"/>
      <c r="U53" s="152">
        <f>SUM(U54:U55)</f>
        <v>5</v>
      </c>
      <c r="AE53" t="s">
        <v>117</v>
      </c>
    </row>
    <row r="54" spans="1:60" outlineLevel="1" x14ac:dyDescent="0.2">
      <c r="A54" s="141">
        <v>14</v>
      </c>
      <c r="B54" s="141" t="s">
        <v>169</v>
      </c>
      <c r="C54" s="178" t="s">
        <v>170</v>
      </c>
      <c r="D54" s="147" t="s">
        <v>171</v>
      </c>
      <c r="E54" s="154">
        <v>2.64269</v>
      </c>
      <c r="F54" s="157">
        <f>H54+J54</f>
        <v>0</v>
      </c>
      <c r="G54" s="157">
        <f>ROUND(E54*F54,2)</f>
        <v>0</v>
      </c>
      <c r="H54" s="158"/>
      <c r="I54" s="157">
        <f>ROUND(E54*H54,2)</f>
        <v>0</v>
      </c>
      <c r="J54" s="158"/>
      <c r="K54" s="157">
        <f>ROUND(E54*J54,2)</f>
        <v>0</v>
      </c>
      <c r="L54" s="157">
        <v>21</v>
      </c>
      <c r="M54" s="157">
        <f>G54*(1+L54/100)</f>
        <v>0</v>
      </c>
      <c r="N54" s="148">
        <v>0</v>
      </c>
      <c r="O54" s="148">
        <f>ROUND(E54*N54,5)</f>
        <v>0</v>
      </c>
      <c r="P54" s="148">
        <v>0</v>
      </c>
      <c r="Q54" s="148">
        <f>ROUND(E54*P54,5)</f>
        <v>0</v>
      </c>
      <c r="R54" s="148"/>
      <c r="S54" s="148"/>
      <c r="T54" s="149">
        <v>1.8919999999999999</v>
      </c>
      <c r="U54" s="148">
        <f>ROUND(E54*T54,2)</f>
        <v>5</v>
      </c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126</v>
      </c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>
        <v>15</v>
      </c>
      <c r="B55" s="141" t="s">
        <v>172</v>
      </c>
      <c r="C55" s="178" t="s">
        <v>173</v>
      </c>
      <c r="D55" s="147" t="s">
        <v>171</v>
      </c>
      <c r="E55" s="154">
        <v>2.64269</v>
      </c>
      <c r="F55" s="157">
        <f>H55+J55</f>
        <v>0</v>
      </c>
      <c r="G55" s="157">
        <f>ROUND(E55*F55,2)</f>
        <v>0</v>
      </c>
      <c r="H55" s="158"/>
      <c r="I55" s="157">
        <f>ROUND(E55*H55,2)</f>
        <v>0</v>
      </c>
      <c r="J55" s="158"/>
      <c r="K55" s="157">
        <f>ROUND(E55*J55,2)</f>
        <v>0</v>
      </c>
      <c r="L55" s="157">
        <v>21</v>
      </c>
      <c r="M55" s="157">
        <f>G55*(1+L55/100)</f>
        <v>0</v>
      </c>
      <c r="N55" s="148">
        <v>0</v>
      </c>
      <c r="O55" s="148">
        <f>ROUND(E55*N55,5)</f>
        <v>0</v>
      </c>
      <c r="P55" s="148">
        <v>0</v>
      </c>
      <c r="Q55" s="148">
        <f>ROUND(E55*P55,5)</f>
        <v>0</v>
      </c>
      <c r="R55" s="148"/>
      <c r="S55" s="148"/>
      <c r="T55" s="149">
        <v>0</v>
      </c>
      <c r="U55" s="148">
        <f>ROUND(E55*T55,2)</f>
        <v>0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126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x14ac:dyDescent="0.2">
      <c r="A56" s="142" t="s">
        <v>116</v>
      </c>
      <c r="B56" s="142" t="s">
        <v>65</v>
      </c>
      <c r="C56" s="180" t="s">
        <v>66</v>
      </c>
      <c r="D56" s="151"/>
      <c r="E56" s="156"/>
      <c r="F56" s="159"/>
      <c r="G56" s="159">
        <f>SUMIF(AE57:AE61,"&lt;&gt;NOR",G57:G61)</f>
        <v>0</v>
      </c>
      <c r="H56" s="159"/>
      <c r="I56" s="159">
        <f>SUM(I57:I61)</f>
        <v>0</v>
      </c>
      <c r="J56" s="159"/>
      <c r="K56" s="159">
        <f>SUM(K57:K61)</f>
        <v>0</v>
      </c>
      <c r="L56" s="159"/>
      <c r="M56" s="159">
        <f>SUM(M57:M61)</f>
        <v>0</v>
      </c>
      <c r="N56" s="152"/>
      <c r="O56" s="152">
        <f>SUM(O57:O61)</f>
        <v>0.23488000000000001</v>
      </c>
      <c r="P56" s="152"/>
      <c r="Q56" s="152">
        <f>SUM(Q57:Q61)</f>
        <v>0</v>
      </c>
      <c r="R56" s="152"/>
      <c r="S56" s="152"/>
      <c r="T56" s="153"/>
      <c r="U56" s="152">
        <f>SUM(U57:U61)</f>
        <v>26.6</v>
      </c>
      <c r="AE56" t="s">
        <v>117</v>
      </c>
    </row>
    <row r="57" spans="1:60" ht="22.5" outlineLevel="1" x14ac:dyDescent="0.2">
      <c r="A57" s="141">
        <v>16</v>
      </c>
      <c r="B57" s="141" t="s">
        <v>174</v>
      </c>
      <c r="C57" s="178" t="s">
        <v>175</v>
      </c>
      <c r="D57" s="147" t="s">
        <v>120</v>
      </c>
      <c r="E57" s="154">
        <v>69.081999999999994</v>
      </c>
      <c r="F57" s="157">
        <f>H57+J57</f>
        <v>0</v>
      </c>
      <c r="G57" s="157">
        <f>ROUND(E57*F57,2)</f>
        <v>0</v>
      </c>
      <c r="H57" s="158"/>
      <c r="I57" s="157">
        <f>ROUND(E57*H57,2)</f>
        <v>0</v>
      </c>
      <c r="J57" s="158"/>
      <c r="K57" s="157">
        <f>ROUND(E57*J57,2)</f>
        <v>0</v>
      </c>
      <c r="L57" s="157">
        <v>21</v>
      </c>
      <c r="M57" s="157">
        <f>G57*(1+L57/100)</f>
        <v>0</v>
      </c>
      <c r="N57" s="148">
        <v>3.3999999999999998E-3</v>
      </c>
      <c r="O57" s="148">
        <f>ROUND(E57*N57,5)</f>
        <v>0.23488000000000001</v>
      </c>
      <c r="P57" s="148">
        <v>0</v>
      </c>
      <c r="Q57" s="148">
        <f>ROUND(E57*P57,5)</f>
        <v>0</v>
      </c>
      <c r="R57" s="148"/>
      <c r="S57" s="148"/>
      <c r="T57" s="149">
        <v>0.38500000000000001</v>
      </c>
      <c r="U57" s="148">
        <f>ROUND(E57*T57,2)</f>
        <v>26.6</v>
      </c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126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1"/>
      <c r="C58" s="179" t="s">
        <v>176</v>
      </c>
      <c r="D58" s="150"/>
      <c r="E58" s="155">
        <v>17.100000000000001</v>
      </c>
      <c r="F58" s="157"/>
      <c r="G58" s="157"/>
      <c r="H58" s="157"/>
      <c r="I58" s="157"/>
      <c r="J58" s="157"/>
      <c r="K58" s="157"/>
      <c r="L58" s="157"/>
      <c r="M58" s="157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123</v>
      </c>
      <c r="AF58" s="140">
        <v>0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/>
      <c r="B59" s="141"/>
      <c r="C59" s="179" t="s">
        <v>177</v>
      </c>
      <c r="D59" s="150"/>
      <c r="E59" s="155">
        <v>51.981999999999999</v>
      </c>
      <c r="F59" s="157"/>
      <c r="G59" s="157"/>
      <c r="H59" s="157"/>
      <c r="I59" s="157"/>
      <c r="J59" s="157"/>
      <c r="K59" s="157"/>
      <c r="L59" s="157"/>
      <c r="M59" s="157"/>
      <c r="N59" s="148"/>
      <c r="O59" s="148"/>
      <c r="P59" s="148"/>
      <c r="Q59" s="148"/>
      <c r="R59" s="148"/>
      <c r="S59" s="148"/>
      <c r="T59" s="149"/>
      <c r="U59" s="148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123</v>
      </c>
      <c r="AF59" s="140">
        <v>0</v>
      </c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>
        <v>17</v>
      </c>
      <c r="B60" s="141" t="s">
        <v>178</v>
      </c>
      <c r="C60" s="178" t="s">
        <v>179</v>
      </c>
      <c r="D60" s="147" t="s">
        <v>0</v>
      </c>
      <c r="E60" s="154">
        <v>447.09870000000001</v>
      </c>
      <c r="F60" s="157">
        <f>H60+J60</f>
        <v>0</v>
      </c>
      <c r="G60" s="157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48">
        <v>0</v>
      </c>
      <c r="O60" s="148">
        <f>ROUND(E60*N60,5)</f>
        <v>0</v>
      </c>
      <c r="P60" s="148">
        <v>0</v>
      </c>
      <c r="Q60" s="148">
        <f>ROUND(E60*P60,5)</f>
        <v>0</v>
      </c>
      <c r="R60" s="148"/>
      <c r="S60" s="148"/>
      <c r="T60" s="149">
        <v>0</v>
      </c>
      <c r="U60" s="148">
        <f>ROUND(E60*T60,2)</f>
        <v>0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126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>
        <v>18</v>
      </c>
      <c r="B61" s="141" t="s">
        <v>180</v>
      </c>
      <c r="C61" s="178" t="s">
        <v>181</v>
      </c>
      <c r="D61" s="147" t="s">
        <v>0</v>
      </c>
      <c r="E61" s="154">
        <v>447.09870000000001</v>
      </c>
      <c r="F61" s="157">
        <f>H61+J61</f>
        <v>0</v>
      </c>
      <c r="G61" s="157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48">
        <v>0</v>
      </c>
      <c r="O61" s="148">
        <f>ROUND(E61*N61,5)</f>
        <v>0</v>
      </c>
      <c r="P61" s="148">
        <v>0</v>
      </c>
      <c r="Q61" s="148">
        <f>ROUND(E61*P61,5)</f>
        <v>0</v>
      </c>
      <c r="R61" s="148"/>
      <c r="S61" s="148"/>
      <c r="T61" s="149">
        <v>0</v>
      </c>
      <c r="U61" s="148">
        <f>ROUND(E61*T61,2)</f>
        <v>0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126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x14ac:dyDescent="0.2">
      <c r="A62" s="142" t="s">
        <v>116</v>
      </c>
      <c r="B62" s="142" t="s">
        <v>67</v>
      </c>
      <c r="C62" s="180" t="s">
        <v>68</v>
      </c>
      <c r="D62" s="151"/>
      <c r="E62" s="156"/>
      <c r="F62" s="159"/>
      <c r="G62" s="159">
        <f>SUMIF(AE63:AE68,"&lt;&gt;NOR",G63:G68)</f>
        <v>0</v>
      </c>
      <c r="H62" s="159"/>
      <c r="I62" s="159">
        <f>SUM(I63:I68)</f>
        <v>0</v>
      </c>
      <c r="J62" s="159"/>
      <c r="K62" s="159">
        <f>SUM(K63:K68)</f>
        <v>0</v>
      </c>
      <c r="L62" s="159"/>
      <c r="M62" s="159">
        <f>SUM(M63:M68)</f>
        <v>0</v>
      </c>
      <c r="N62" s="152"/>
      <c r="O62" s="152">
        <f>SUM(O63:O68)</f>
        <v>3.4200000000000001E-2</v>
      </c>
      <c r="P62" s="152"/>
      <c r="Q62" s="152">
        <f>SUM(Q63:Q68)</f>
        <v>0</v>
      </c>
      <c r="R62" s="152"/>
      <c r="S62" s="152"/>
      <c r="T62" s="153"/>
      <c r="U62" s="152">
        <f>SUM(U63:U68)</f>
        <v>1.37</v>
      </c>
      <c r="AE62" t="s">
        <v>117</v>
      </c>
    </row>
    <row r="63" spans="1:60" ht="22.5" outlineLevel="1" x14ac:dyDescent="0.2">
      <c r="A63" s="141">
        <v>19</v>
      </c>
      <c r="B63" s="141" t="s">
        <v>182</v>
      </c>
      <c r="C63" s="178" t="s">
        <v>183</v>
      </c>
      <c r="D63" s="147" t="s">
        <v>120</v>
      </c>
      <c r="E63" s="154">
        <v>17.100000000000001</v>
      </c>
      <c r="F63" s="157">
        <f>H63+J63</f>
        <v>0</v>
      </c>
      <c r="G63" s="157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48">
        <v>0</v>
      </c>
      <c r="O63" s="148">
        <f>ROUND(E63*N63,5)</f>
        <v>0</v>
      </c>
      <c r="P63" s="148">
        <v>0</v>
      </c>
      <c r="Q63" s="148">
        <f>ROUND(E63*P63,5)</f>
        <v>0</v>
      </c>
      <c r="R63" s="148"/>
      <c r="S63" s="148"/>
      <c r="T63" s="149">
        <v>0.08</v>
      </c>
      <c r="U63" s="148">
        <f>ROUND(E63*T63,2)</f>
        <v>1.37</v>
      </c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126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41"/>
      <c r="B64" s="141"/>
      <c r="C64" s="179" t="s">
        <v>184</v>
      </c>
      <c r="D64" s="150"/>
      <c r="E64" s="155">
        <v>17.100000000000001</v>
      </c>
      <c r="F64" s="157"/>
      <c r="G64" s="157"/>
      <c r="H64" s="157"/>
      <c r="I64" s="157"/>
      <c r="J64" s="157"/>
      <c r="K64" s="157"/>
      <c r="L64" s="157"/>
      <c r="M64" s="157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123</v>
      </c>
      <c r="AF64" s="140">
        <v>0</v>
      </c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>
        <v>20</v>
      </c>
      <c r="B65" s="141" t="s">
        <v>185</v>
      </c>
      <c r="C65" s="178" t="s">
        <v>186</v>
      </c>
      <c r="D65" s="147" t="s">
        <v>148</v>
      </c>
      <c r="E65" s="154">
        <v>1.7100000000000004</v>
      </c>
      <c r="F65" s="157">
        <f>H65+J65</f>
        <v>0</v>
      </c>
      <c r="G65" s="157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48">
        <v>0.02</v>
      </c>
      <c r="O65" s="148">
        <f>ROUND(E65*N65,5)</f>
        <v>3.4200000000000001E-2</v>
      </c>
      <c r="P65" s="148">
        <v>0</v>
      </c>
      <c r="Q65" s="148">
        <f>ROUND(E65*P65,5)</f>
        <v>0</v>
      </c>
      <c r="R65" s="148"/>
      <c r="S65" s="148"/>
      <c r="T65" s="149">
        <v>0</v>
      </c>
      <c r="U65" s="148">
        <f>ROUND(E65*T65,2)</f>
        <v>0</v>
      </c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187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ht="22.5" outlineLevel="1" x14ac:dyDescent="0.2">
      <c r="A66" s="141"/>
      <c r="B66" s="141"/>
      <c r="C66" s="179" t="s">
        <v>188</v>
      </c>
      <c r="D66" s="150"/>
      <c r="E66" s="155">
        <v>1.71</v>
      </c>
      <c r="F66" s="157"/>
      <c r="G66" s="157"/>
      <c r="H66" s="157"/>
      <c r="I66" s="157"/>
      <c r="J66" s="157"/>
      <c r="K66" s="157"/>
      <c r="L66" s="157"/>
      <c r="M66" s="157"/>
      <c r="N66" s="148"/>
      <c r="O66" s="148"/>
      <c r="P66" s="148"/>
      <c r="Q66" s="148"/>
      <c r="R66" s="148"/>
      <c r="S66" s="148"/>
      <c r="T66" s="149"/>
      <c r="U66" s="148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123</v>
      </c>
      <c r="AF66" s="140">
        <v>0</v>
      </c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>
        <v>21</v>
      </c>
      <c r="B67" s="141" t="s">
        <v>189</v>
      </c>
      <c r="C67" s="178" t="s">
        <v>190</v>
      </c>
      <c r="D67" s="147" t="s">
        <v>0</v>
      </c>
      <c r="E67" s="154">
        <v>0</v>
      </c>
      <c r="F67" s="157">
        <f>H67+J67</f>
        <v>0</v>
      </c>
      <c r="G67" s="157">
        <f>ROUND(E67*F67,2)</f>
        <v>0</v>
      </c>
      <c r="H67" s="158"/>
      <c r="I67" s="157">
        <f>ROUND(E67*H67,2)</f>
        <v>0</v>
      </c>
      <c r="J67" s="158"/>
      <c r="K67" s="157">
        <f>ROUND(E67*J67,2)</f>
        <v>0</v>
      </c>
      <c r="L67" s="157">
        <v>21</v>
      </c>
      <c r="M67" s="157">
        <f>G67*(1+L67/100)</f>
        <v>0</v>
      </c>
      <c r="N67" s="148">
        <v>0</v>
      </c>
      <c r="O67" s="148">
        <f>ROUND(E67*N67,5)</f>
        <v>0</v>
      </c>
      <c r="P67" s="148">
        <v>0</v>
      </c>
      <c r="Q67" s="148">
        <f>ROUND(E67*P67,5)</f>
        <v>0</v>
      </c>
      <c r="R67" s="148"/>
      <c r="S67" s="148"/>
      <c r="T67" s="149">
        <v>0</v>
      </c>
      <c r="U67" s="148">
        <f>ROUND(E67*T67,2)</f>
        <v>0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126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>
        <v>22</v>
      </c>
      <c r="B68" s="141" t="s">
        <v>191</v>
      </c>
      <c r="C68" s="178" t="s">
        <v>192</v>
      </c>
      <c r="D68" s="147" t="s">
        <v>0</v>
      </c>
      <c r="E68" s="154">
        <v>0</v>
      </c>
      <c r="F68" s="157">
        <f>H68+J68</f>
        <v>0</v>
      </c>
      <c r="G68" s="157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21</v>
      </c>
      <c r="M68" s="157">
        <f>G68*(1+L68/100)</f>
        <v>0</v>
      </c>
      <c r="N68" s="148">
        <v>0</v>
      </c>
      <c r="O68" s="148">
        <f>ROUND(E68*N68,5)</f>
        <v>0</v>
      </c>
      <c r="P68" s="148">
        <v>0</v>
      </c>
      <c r="Q68" s="148">
        <f>ROUND(E68*P68,5)</f>
        <v>0</v>
      </c>
      <c r="R68" s="148"/>
      <c r="S68" s="148"/>
      <c r="T68" s="149">
        <v>0</v>
      </c>
      <c r="U68" s="148">
        <f>ROUND(E68*T68,2)</f>
        <v>0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126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x14ac:dyDescent="0.2">
      <c r="A69" s="142" t="s">
        <v>116</v>
      </c>
      <c r="B69" s="142" t="s">
        <v>69</v>
      </c>
      <c r="C69" s="180" t="s">
        <v>70</v>
      </c>
      <c r="D69" s="151"/>
      <c r="E69" s="156"/>
      <c r="F69" s="159"/>
      <c r="G69" s="159">
        <f>SUMIF(AE70:AE80,"&lt;&gt;NOR",G70:G80)</f>
        <v>0</v>
      </c>
      <c r="H69" s="159"/>
      <c r="I69" s="159">
        <f>SUM(I70:I80)</f>
        <v>0</v>
      </c>
      <c r="J69" s="159"/>
      <c r="K69" s="159">
        <f>SUM(K70:K80)</f>
        <v>0</v>
      </c>
      <c r="L69" s="159"/>
      <c r="M69" s="159">
        <f>SUM(M70:M80)</f>
        <v>0</v>
      </c>
      <c r="N69" s="152"/>
      <c r="O69" s="152">
        <f>SUM(O70:O80)</f>
        <v>0</v>
      </c>
      <c r="P69" s="152"/>
      <c r="Q69" s="152">
        <f>SUM(Q70:Q80)</f>
        <v>0</v>
      </c>
      <c r="R69" s="152"/>
      <c r="S69" s="152"/>
      <c r="T69" s="153"/>
      <c r="U69" s="152">
        <f>SUM(U70:U80)</f>
        <v>0</v>
      </c>
      <c r="AE69" t="s">
        <v>117</v>
      </c>
    </row>
    <row r="70" spans="1:60" outlineLevel="1" x14ac:dyDescent="0.2">
      <c r="A70" s="141">
        <v>23</v>
      </c>
      <c r="B70" s="141" t="s">
        <v>193</v>
      </c>
      <c r="C70" s="178" t="s">
        <v>70</v>
      </c>
      <c r="D70" s="147" t="s">
        <v>194</v>
      </c>
      <c r="E70" s="154">
        <v>1</v>
      </c>
      <c r="F70" s="157">
        <f>H70+J70</f>
        <v>0</v>
      </c>
      <c r="G70" s="157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21</v>
      </c>
      <c r="M70" s="157">
        <f>G70*(1+L70/100)</f>
        <v>0</v>
      </c>
      <c r="N70" s="148">
        <v>0</v>
      </c>
      <c r="O70" s="148">
        <f>ROUND(E70*N70,5)</f>
        <v>0</v>
      </c>
      <c r="P70" s="148">
        <v>0</v>
      </c>
      <c r="Q70" s="148">
        <f>ROUND(E70*P70,5)</f>
        <v>0</v>
      </c>
      <c r="R70" s="148"/>
      <c r="S70" s="148"/>
      <c r="T70" s="149">
        <v>0</v>
      </c>
      <c r="U70" s="148">
        <f>ROUND(E70*T70,2)</f>
        <v>0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126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1"/>
      <c r="C71" s="179" t="s">
        <v>195</v>
      </c>
      <c r="D71" s="150"/>
      <c r="E71" s="155">
        <v>1</v>
      </c>
      <c r="F71" s="157"/>
      <c r="G71" s="157"/>
      <c r="H71" s="157"/>
      <c r="I71" s="157"/>
      <c r="J71" s="157"/>
      <c r="K71" s="157"/>
      <c r="L71" s="157"/>
      <c r="M71" s="157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123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41"/>
      <c r="B72" s="141"/>
      <c r="C72" s="179" t="s">
        <v>196</v>
      </c>
      <c r="D72" s="150"/>
      <c r="E72" s="155"/>
      <c r="F72" s="157"/>
      <c r="G72" s="157"/>
      <c r="H72" s="157"/>
      <c r="I72" s="157"/>
      <c r="J72" s="157"/>
      <c r="K72" s="157"/>
      <c r="L72" s="157"/>
      <c r="M72" s="157"/>
      <c r="N72" s="148"/>
      <c r="O72" s="148"/>
      <c r="P72" s="148"/>
      <c r="Q72" s="148"/>
      <c r="R72" s="148"/>
      <c r="S72" s="148"/>
      <c r="T72" s="149"/>
      <c r="U72" s="148"/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123</v>
      </c>
      <c r="AF72" s="140">
        <v>0</v>
      </c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ht="22.5" outlineLevel="1" x14ac:dyDescent="0.2">
      <c r="A73" s="141"/>
      <c r="B73" s="141"/>
      <c r="C73" s="179" t="s">
        <v>197</v>
      </c>
      <c r="D73" s="150"/>
      <c r="E73" s="155"/>
      <c r="F73" s="157"/>
      <c r="G73" s="157"/>
      <c r="H73" s="157"/>
      <c r="I73" s="157"/>
      <c r="J73" s="157"/>
      <c r="K73" s="157"/>
      <c r="L73" s="157"/>
      <c r="M73" s="157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123</v>
      </c>
      <c r="AF73" s="140">
        <v>0</v>
      </c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ht="22.5" outlineLevel="1" x14ac:dyDescent="0.2">
      <c r="A74" s="141"/>
      <c r="B74" s="141"/>
      <c r="C74" s="179" t="s">
        <v>198</v>
      </c>
      <c r="D74" s="150"/>
      <c r="E74" s="155"/>
      <c r="F74" s="157"/>
      <c r="G74" s="157"/>
      <c r="H74" s="157"/>
      <c r="I74" s="157"/>
      <c r="J74" s="157"/>
      <c r="K74" s="157"/>
      <c r="L74" s="157"/>
      <c r="M74" s="157"/>
      <c r="N74" s="148"/>
      <c r="O74" s="148"/>
      <c r="P74" s="148"/>
      <c r="Q74" s="148"/>
      <c r="R74" s="148"/>
      <c r="S74" s="148"/>
      <c r="T74" s="149"/>
      <c r="U74" s="148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123</v>
      </c>
      <c r="AF74" s="140">
        <v>0</v>
      </c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ht="22.5" outlineLevel="1" x14ac:dyDescent="0.2">
      <c r="A75" s="141"/>
      <c r="B75" s="141"/>
      <c r="C75" s="179" t="s">
        <v>199</v>
      </c>
      <c r="D75" s="150"/>
      <c r="E75" s="155"/>
      <c r="F75" s="157"/>
      <c r="G75" s="157"/>
      <c r="H75" s="157"/>
      <c r="I75" s="157"/>
      <c r="J75" s="157"/>
      <c r="K75" s="157"/>
      <c r="L75" s="157"/>
      <c r="M75" s="157"/>
      <c r="N75" s="148"/>
      <c r="O75" s="148"/>
      <c r="P75" s="148"/>
      <c r="Q75" s="148"/>
      <c r="R75" s="148"/>
      <c r="S75" s="148"/>
      <c r="T75" s="149"/>
      <c r="U75" s="148"/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123</v>
      </c>
      <c r="AF75" s="140">
        <v>0</v>
      </c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ht="22.5" outlineLevel="1" x14ac:dyDescent="0.2">
      <c r="A76" s="141"/>
      <c r="B76" s="141"/>
      <c r="C76" s="179" t="s">
        <v>200</v>
      </c>
      <c r="D76" s="150"/>
      <c r="E76" s="155"/>
      <c r="F76" s="157"/>
      <c r="G76" s="157"/>
      <c r="H76" s="157"/>
      <c r="I76" s="157"/>
      <c r="J76" s="157"/>
      <c r="K76" s="157"/>
      <c r="L76" s="157"/>
      <c r="M76" s="157"/>
      <c r="N76" s="148"/>
      <c r="O76" s="148"/>
      <c r="P76" s="148"/>
      <c r="Q76" s="148"/>
      <c r="R76" s="148"/>
      <c r="S76" s="148"/>
      <c r="T76" s="149"/>
      <c r="U76" s="148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123</v>
      </c>
      <c r="AF76" s="140">
        <v>0</v>
      </c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41"/>
      <c r="B77" s="141"/>
      <c r="C77" s="179" t="s">
        <v>201</v>
      </c>
      <c r="D77" s="150"/>
      <c r="E77" s="155"/>
      <c r="F77" s="157"/>
      <c r="G77" s="157"/>
      <c r="H77" s="157"/>
      <c r="I77" s="157"/>
      <c r="J77" s="157"/>
      <c r="K77" s="157"/>
      <c r="L77" s="157"/>
      <c r="M77" s="157"/>
      <c r="N77" s="148"/>
      <c r="O77" s="148"/>
      <c r="P77" s="148"/>
      <c r="Q77" s="148"/>
      <c r="R77" s="148"/>
      <c r="S77" s="148"/>
      <c r="T77" s="149"/>
      <c r="U77" s="148"/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123</v>
      </c>
      <c r="AF77" s="140">
        <v>0</v>
      </c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41"/>
      <c r="B78" s="141"/>
      <c r="C78" s="179" t="s">
        <v>202</v>
      </c>
      <c r="D78" s="150"/>
      <c r="E78" s="155"/>
      <c r="F78" s="157"/>
      <c r="G78" s="157"/>
      <c r="H78" s="157"/>
      <c r="I78" s="157"/>
      <c r="J78" s="157"/>
      <c r="K78" s="157"/>
      <c r="L78" s="157"/>
      <c r="M78" s="157"/>
      <c r="N78" s="148"/>
      <c r="O78" s="148"/>
      <c r="P78" s="148"/>
      <c r="Q78" s="148"/>
      <c r="R78" s="148"/>
      <c r="S78" s="148"/>
      <c r="T78" s="149"/>
      <c r="U78" s="148"/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123</v>
      </c>
      <c r="AF78" s="140">
        <v>0</v>
      </c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1"/>
      <c r="B79" s="141"/>
      <c r="C79" s="179" t="s">
        <v>203</v>
      </c>
      <c r="D79" s="150"/>
      <c r="E79" s="155"/>
      <c r="F79" s="157"/>
      <c r="G79" s="157"/>
      <c r="H79" s="157"/>
      <c r="I79" s="157"/>
      <c r="J79" s="157"/>
      <c r="K79" s="157"/>
      <c r="L79" s="157"/>
      <c r="M79" s="157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123</v>
      </c>
      <c r="AF79" s="140">
        <v>0</v>
      </c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41"/>
      <c r="B80" s="141"/>
      <c r="C80" s="179" t="s">
        <v>204</v>
      </c>
      <c r="D80" s="150"/>
      <c r="E80" s="155"/>
      <c r="F80" s="157"/>
      <c r="G80" s="157"/>
      <c r="H80" s="157"/>
      <c r="I80" s="157"/>
      <c r="J80" s="157"/>
      <c r="K80" s="157"/>
      <c r="L80" s="157"/>
      <c r="M80" s="157"/>
      <c r="N80" s="148"/>
      <c r="O80" s="148"/>
      <c r="P80" s="148"/>
      <c r="Q80" s="148"/>
      <c r="R80" s="148"/>
      <c r="S80" s="148"/>
      <c r="T80" s="149"/>
      <c r="U80" s="148"/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123</v>
      </c>
      <c r="AF80" s="140">
        <v>0</v>
      </c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x14ac:dyDescent="0.2">
      <c r="A81" s="142" t="s">
        <v>116</v>
      </c>
      <c r="B81" s="142" t="s">
        <v>71</v>
      </c>
      <c r="C81" s="180" t="s">
        <v>72</v>
      </c>
      <c r="D81" s="151"/>
      <c r="E81" s="156"/>
      <c r="F81" s="159"/>
      <c r="G81" s="159">
        <f>SUMIF(AE82:AE84,"&lt;&gt;NOR",G82:G84)</f>
        <v>0</v>
      </c>
      <c r="H81" s="159"/>
      <c r="I81" s="159">
        <f>SUM(I82:I84)</f>
        <v>0</v>
      </c>
      <c r="J81" s="159"/>
      <c r="K81" s="159">
        <f>SUM(K82:K84)</f>
        <v>0</v>
      </c>
      <c r="L81" s="159"/>
      <c r="M81" s="159">
        <f>SUM(M82:M84)</f>
        <v>0</v>
      </c>
      <c r="N81" s="152"/>
      <c r="O81" s="152">
        <f>SUM(O82:O84)</f>
        <v>0</v>
      </c>
      <c r="P81" s="152"/>
      <c r="Q81" s="152">
        <f>SUM(Q82:Q84)</f>
        <v>2.7599999999999999E-3</v>
      </c>
      <c r="R81" s="152"/>
      <c r="S81" s="152"/>
      <c r="T81" s="153"/>
      <c r="U81" s="152">
        <f>SUM(U82:U84)</f>
        <v>0.16</v>
      </c>
      <c r="AE81" t="s">
        <v>117</v>
      </c>
    </row>
    <row r="82" spans="1:60" outlineLevel="1" x14ac:dyDescent="0.2">
      <c r="A82" s="141">
        <v>24</v>
      </c>
      <c r="B82" s="141" t="s">
        <v>205</v>
      </c>
      <c r="C82" s="178" t="s">
        <v>206</v>
      </c>
      <c r="D82" s="147" t="s">
        <v>154</v>
      </c>
      <c r="E82" s="154">
        <v>4</v>
      </c>
      <c r="F82" s="157">
        <f>H82+J82</f>
        <v>0</v>
      </c>
      <c r="G82" s="157">
        <f>ROUND(E82*F82,2)</f>
        <v>0</v>
      </c>
      <c r="H82" s="158"/>
      <c r="I82" s="157">
        <f>ROUND(E82*H82,2)</f>
        <v>0</v>
      </c>
      <c r="J82" s="158"/>
      <c r="K82" s="157">
        <f>ROUND(E82*J82,2)</f>
        <v>0</v>
      </c>
      <c r="L82" s="157">
        <v>21</v>
      </c>
      <c r="M82" s="157">
        <f>G82*(1+L82/100)</f>
        <v>0</v>
      </c>
      <c r="N82" s="148">
        <v>0</v>
      </c>
      <c r="O82" s="148">
        <f>ROUND(E82*N82,5)</f>
        <v>0</v>
      </c>
      <c r="P82" s="148">
        <v>6.8999999999999997E-4</v>
      </c>
      <c r="Q82" s="148">
        <f>ROUND(E82*P82,5)</f>
        <v>2.7599999999999999E-3</v>
      </c>
      <c r="R82" s="148"/>
      <c r="S82" s="148"/>
      <c r="T82" s="149">
        <v>4.1000000000000002E-2</v>
      </c>
      <c r="U82" s="148">
        <f>ROUND(E82*T82,2)</f>
        <v>0.16</v>
      </c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126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/>
      <c r="B83" s="141"/>
      <c r="C83" s="179" t="s">
        <v>207</v>
      </c>
      <c r="D83" s="150"/>
      <c r="E83" s="155">
        <v>2</v>
      </c>
      <c r="F83" s="157"/>
      <c r="G83" s="157"/>
      <c r="H83" s="157"/>
      <c r="I83" s="157"/>
      <c r="J83" s="157"/>
      <c r="K83" s="157"/>
      <c r="L83" s="157"/>
      <c r="M83" s="157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123</v>
      </c>
      <c r="AF83" s="140">
        <v>0</v>
      </c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41"/>
      <c r="B84" s="141"/>
      <c r="C84" s="179" t="s">
        <v>208</v>
      </c>
      <c r="D84" s="150"/>
      <c r="E84" s="155">
        <v>2</v>
      </c>
      <c r="F84" s="157"/>
      <c r="G84" s="157"/>
      <c r="H84" s="157"/>
      <c r="I84" s="157"/>
      <c r="J84" s="157"/>
      <c r="K84" s="157"/>
      <c r="L84" s="157"/>
      <c r="M84" s="157"/>
      <c r="N84" s="148"/>
      <c r="O84" s="148"/>
      <c r="P84" s="148"/>
      <c r="Q84" s="148"/>
      <c r="R84" s="148"/>
      <c r="S84" s="148"/>
      <c r="T84" s="149"/>
      <c r="U84" s="148"/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123</v>
      </c>
      <c r="AF84" s="140">
        <v>0</v>
      </c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x14ac:dyDescent="0.2">
      <c r="A85" s="142" t="s">
        <v>116</v>
      </c>
      <c r="B85" s="142" t="s">
        <v>73</v>
      </c>
      <c r="C85" s="180" t="s">
        <v>74</v>
      </c>
      <c r="D85" s="151"/>
      <c r="E85" s="156"/>
      <c r="F85" s="159"/>
      <c r="G85" s="159">
        <f>SUMIF(AE86:AE95,"&lt;&gt;NOR",G86:G95)</f>
        <v>0</v>
      </c>
      <c r="H85" s="159"/>
      <c r="I85" s="159">
        <f>SUM(I86:I95)</f>
        <v>0</v>
      </c>
      <c r="J85" s="159"/>
      <c r="K85" s="159">
        <f>SUM(K86:K95)</f>
        <v>0</v>
      </c>
      <c r="L85" s="159"/>
      <c r="M85" s="159">
        <f>SUM(M86:M95)</f>
        <v>0</v>
      </c>
      <c r="N85" s="152"/>
      <c r="O85" s="152">
        <f>SUM(O86:O95)</f>
        <v>0</v>
      </c>
      <c r="P85" s="152"/>
      <c r="Q85" s="152">
        <f>SUM(Q86:Q95)</f>
        <v>6.7979999999999999E-2</v>
      </c>
      <c r="R85" s="152"/>
      <c r="S85" s="152"/>
      <c r="T85" s="153"/>
      <c r="U85" s="152">
        <f>SUM(U86:U95)</f>
        <v>3.41</v>
      </c>
      <c r="AE85" t="s">
        <v>117</v>
      </c>
    </row>
    <row r="86" spans="1:60" outlineLevel="1" x14ac:dyDescent="0.2">
      <c r="A86" s="141">
        <v>25</v>
      </c>
      <c r="B86" s="141" t="s">
        <v>209</v>
      </c>
      <c r="C86" s="178" t="s">
        <v>210</v>
      </c>
      <c r="D86" s="147" t="s">
        <v>194</v>
      </c>
      <c r="E86" s="154">
        <v>2</v>
      </c>
      <c r="F86" s="157">
        <f>H86+J86</f>
        <v>0</v>
      </c>
      <c r="G86" s="157">
        <f>ROUND(E86*F86,2)</f>
        <v>0</v>
      </c>
      <c r="H86" s="158"/>
      <c r="I86" s="157">
        <f>ROUND(E86*H86,2)</f>
        <v>0</v>
      </c>
      <c r="J86" s="158"/>
      <c r="K86" s="157">
        <f>ROUND(E86*J86,2)</f>
        <v>0</v>
      </c>
      <c r="L86" s="157">
        <v>21</v>
      </c>
      <c r="M86" s="157">
        <f>G86*(1+L86/100)</f>
        <v>0</v>
      </c>
      <c r="N86" s="148">
        <v>0</v>
      </c>
      <c r="O86" s="148">
        <f>ROUND(E86*N86,5)</f>
        <v>0</v>
      </c>
      <c r="P86" s="148">
        <v>1.933E-2</v>
      </c>
      <c r="Q86" s="148">
        <f>ROUND(E86*P86,5)</f>
        <v>3.866E-2</v>
      </c>
      <c r="R86" s="148"/>
      <c r="S86" s="148"/>
      <c r="T86" s="149">
        <v>0.59</v>
      </c>
      <c r="U86" s="148">
        <f>ROUND(E86*T86,2)</f>
        <v>1.18</v>
      </c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126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41">
        <v>26</v>
      </c>
      <c r="B87" s="141" t="s">
        <v>211</v>
      </c>
      <c r="C87" s="178" t="s">
        <v>212</v>
      </c>
      <c r="D87" s="147" t="s">
        <v>194</v>
      </c>
      <c r="E87" s="154">
        <v>1</v>
      </c>
      <c r="F87" s="157">
        <f>H87+J87</f>
        <v>0</v>
      </c>
      <c r="G87" s="157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21</v>
      </c>
      <c r="M87" s="157">
        <f>G87*(1+L87/100)</f>
        <v>0</v>
      </c>
      <c r="N87" s="148">
        <v>0</v>
      </c>
      <c r="O87" s="148">
        <f>ROUND(E87*N87,5)</f>
        <v>0</v>
      </c>
      <c r="P87" s="148">
        <v>1.9460000000000002E-2</v>
      </c>
      <c r="Q87" s="148">
        <f>ROUND(E87*P87,5)</f>
        <v>1.9460000000000002E-2</v>
      </c>
      <c r="R87" s="148"/>
      <c r="S87" s="148"/>
      <c r="T87" s="149">
        <v>0.38200000000000001</v>
      </c>
      <c r="U87" s="148">
        <f>ROUND(E87*T87,2)</f>
        <v>0.38</v>
      </c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126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41">
        <v>27</v>
      </c>
      <c r="B88" s="141" t="s">
        <v>213</v>
      </c>
      <c r="C88" s="178" t="s">
        <v>214</v>
      </c>
      <c r="D88" s="147" t="s">
        <v>154</v>
      </c>
      <c r="E88" s="154">
        <v>4</v>
      </c>
      <c r="F88" s="157">
        <f>H88+J88</f>
        <v>0</v>
      </c>
      <c r="G88" s="157">
        <f>ROUND(E88*F88,2)</f>
        <v>0</v>
      </c>
      <c r="H88" s="158"/>
      <c r="I88" s="157">
        <f>ROUND(E88*H88,2)</f>
        <v>0</v>
      </c>
      <c r="J88" s="158"/>
      <c r="K88" s="157">
        <f>ROUND(E88*J88,2)</f>
        <v>0</v>
      </c>
      <c r="L88" s="157">
        <v>21</v>
      </c>
      <c r="M88" s="157">
        <f>G88*(1+L88/100)</f>
        <v>0</v>
      </c>
      <c r="N88" s="148">
        <v>0</v>
      </c>
      <c r="O88" s="148">
        <f>ROUND(E88*N88,5)</f>
        <v>0</v>
      </c>
      <c r="P88" s="148">
        <v>2.2499999999999998E-3</v>
      </c>
      <c r="Q88" s="148">
        <f>ROUND(E88*P88,5)</f>
        <v>8.9999999999999993E-3</v>
      </c>
      <c r="R88" s="148"/>
      <c r="S88" s="148"/>
      <c r="T88" s="149">
        <v>0.40699999999999997</v>
      </c>
      <c r="U88" s="148">
        <f>ROUND(E88*T88,2)</f>
        <v>1.63</v>
      </c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126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1">
        <v>28</v>
      </c>
      <c r="B89" s="141" t="s">
        <v>215</v>
      </c>
      <c r="C89" s="178" t="s">
        <v>216</v>
      </c>
      <c r="D89" s="147" t="s">
        <v>194</v>
      </c>
      <c r="E89" s="154">
        <v>1</v>
      </c>
      <c r="F89" s="157">
        <f>H89+J89</f>
        <v>0</v>
      </c>
      <c r="G89" s="157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21</v>
      </c>
      <c r="M89" s="157">
        <f>G89*(1+L89/100)</f>
        <v>0</v>
      </c>
      <c r="N89" s="148">
        <v>0</v>
      </c>
      <c r="O89" s="148">
        <f>ROUND(E89*N89,5)</f>
        <v>0</v>
      </c>
      <c r="P89" s="148">
        <v>8.5999999999999998E-4</v>
      </c>
      <c r="Q89" s="148">
        <f>ROUND(E89*P89,5)</f>
        <v>8.5999999999999998E-4</v>
      </c>
      <c r="R89" s="148"/>
      <c r="S89" s="148"/>
      <c r="T89" s="149">
        <v>0.222</v>
      </c>
      <c r="U89" s="148">
        <f>ROUND(E89*T89,2)</f>
        <v>0.22</v>
      </c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126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ht="22.5" outlineLevel="1" x14ac:dyDescent="0.2">
      <c r="A90" s="141"/>
      <c r="B90" s="141"/>
      <c r="C90" s="179" t="s">
        <v>217</v>
      </c>
      <c r="D90" s="150"/>
      <c r="E90" s="155">
        <v>1</v>
      </c>
      <c r="F90" s="157"/>
      <c r="G90" s="157"/>
      <c r="H90" s="157"/>
      <c r="I90" s="157"/>
      <c r="J90" s="157"/>
      <c r="K90" s="157"/>
      <c r="L90" s="157"/>
      <c r="M90" s="157"/>
      <c r="N90" s="148"/>
      <c r="O90" s="148"/>
      <c r="P90" s="148"/>
      <c r="Q90" s="148"/>
      <c r="R90" s="148"/>
      <c r="S90" s="148"/>
      <c r="T90" s="149"/>
      <c r="U90" s="148"/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123</v>
      </c>
      <c r="AF90" s="140">
        <v>0</v>
      </c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ht="22.5" outlineLevel="1" x14ac:dyDescent="0.2">
      <c r="A91" s="141">
        <v>29</v>
      </c>
      <c r="B91" s="141" t="s">
        <v>218</v>
      </c>
      <c r="C91" s="178" t="s">
        <v>219</v>
      </c>
      <c r="D91" s="147" t="s">
        <v>154</v>
      </c>
      <c r="E91" s="154">
        <v>1</v>
      </c>
      <c r="F91" s="157">
        <f>H91+J91</f>
        <v>0</v>
      </c>
      <c r="G91" s="157">
        <f>ROUND(E91*F91,2)</f>
        <v>0</v>
      </c>
      <c r="H91" s="158"/>
      <c r="I91" s="157">
        <f>ROUND(E91*H91,2)</f>
        <v>0</v>
      </c>
      <c r="J91" s="158"/>
      <c r="K91" s="157">
        <f>ROUND(E91*J91,2)</f>
        <v>0</v>
      </c>
      <c r="L91" s="157">
        <v>21</v>
      </c>
      <c r="M91" s="157">
        <f>G91*(1+L91/100)</f>
        <v>0</v>
      </c>
      <c r="N91" s="148">
        <v>0</v>
      </c>
      <c r="O91" s="148">
        <f>ROUND(E91*N91,5)</f>
        <v>0</v>
      </c>
      <c r="P91" s="148">
        <v>0</v>
      </c>
      <c r="Q91" s="148">
        <f>ROUND(E91*P91,5)</f>
        <v>0</v>
      </c>
      <c r="R91" s="148"/>
      <c r="S91" s="148"/>
      <c r="T91" s="149">
        <v>0</v>
      </c>
      <c r="U91" s="148">
        <f>ROUND(E91*T91,2)</f>
        <v>0</v>
      </c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126</v>
      </c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ht="22.5" outlineLevel="1" x14ac:dyDescent="0.2">
      <c r="A92" s="141">
        <v>30</v>
      </c>
      <c r="B92" s="141" t="s">
        <v>220</v>
      </c>
      <c r="C92" s="178" t="s">
        <v>221</v>
      </c>
      <c r="D92" s="147" t="s">
        <v>154</v>
      </c>
      <c r="E92" s="154">
        <v>1</v>
      </c>
      <c r="F92" s="157">
        <f>H92+J92</f>
        <v>0</v>
      </c>
      <c r="G92" s="157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21</v>
      </c>
      <c r="M92" s="157">
        <f>G92*(1+L92/100)</f>
        <v>0</v>
      </c>
      <c r="N92" s="148">
        <v>0</v>
      </c>
      <c r="O92" s="148">
        <f>ROUND(E92*N92,5)</f>
        <v>0</v>
      </c>
      <c r="P92" s="148">
        <v>0</v>
      </c>
      <c r="Q92" s="148">
        <f>ROUND(E92*P92,5)</f>
        <v>0</v>
      </c>
      <c r="R92" s="148"/>
      <c r="S92" s="148"/>
      <c r="T92" s="149">
        <v>0</v>
      </c>
      <c r="U92" s="148">
        <f>ROUND(E92*T92,2)</f>
        <v>0</v>
      </c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126</v>
      </c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ht="22.5" outlineLevel="1" x14ac:dyDescent="0.2">
      <c r="A93" s="141">
        <v>31</v>
      </c>
      <c r="B93" s="141" t="s">
        <v>222</v>
      </c>
      <c r="C93" s="178" t="s">
        <v>223</v>
      </c>
      <c r="D93" s="147" t="s">
        <v>154</v>
      </c>
      <c r="E93" s="154">
        <v>1</v>
      </c>
      <c r="F93" s="157">
        <f>H93+J93</f>
        <v>0</v>
      </c>
      <c r="G93" s="157">
        <f>ROUND(E93*F93,2)</f>
        <v>0</v>
      </c>
      <c r="H93" s="158"/>
      <c r="I93" s="157">
        <f>ROUND(E93*H93,2)</f>
        <v>0</v>
      </c>
      <c r="J93" s="158"/>
      <c r="K93" s="157">
        <f>ROUND(E93*J93,2)</f>
        <v>0</v>
      </c>
      <c r="L93" s="157">
        <v>21</v>
      </c>
      <c r="M93" s="157">
        <f>G93*(1+L93/100)</f>
        <v>0</v>
      </c>
      <c r="N93" s="148">
        <v>0</v>
      </c>
      <c r="O93" s="148">
        <f>ROUND(E93*N93,5)</f>
        <v>0</v>
      </c>
      <c r="P93" s="148">
        <v>0</v>
      </c>
      <c r="Q93" s="148">
        <f>ROUND(E93*P93,5)</f>
        <v>0</v>
      </c>
      <c r="R93" s="148"/>
      <c r="S93" s="148"/>
      <c r="T93" s="149">
        <v>0</v>
      </c>
      <c r="U93" s="148">
        <f>ROUND(E93*T93,2)</f>
        <v>0</v>
      </c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126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ht="22.5" outlineLevel="1" x14ac:dyDescent="0.2">
      <c r="A94" s="141">
        <v>32</v>
      </c>
      <c r="B94" s="141" t="s">
        <v>224</v>
      </c>
      <c r="C94" s="178" t="s">
        <v>225</v>
      </c>
      <c r="D94" s="147" t="s">
        <v>0</v>
      </c>
      <c r="E94" s="154">
        <v>0</v>
      </c>
      <c r="F94" s="157">
        <f>H94+J94</f>
        <v>0</v>
      </c>
      <c r="G94" s="157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21</v>
      </c>
      <c r="M94" s="157">
        <f>G94*(1+L94/100)</f>
        <v>0</v>
      </c>
      <c r="N94" s="148">
        <v>0</v>
      </c>
      <c r="O94" s="148">
        <f>ROUND(E94*N94,5)</f>
        <v>0</v>
      </c>
      <c r="P94" s="148">
        <v>0</v>
      </c>
      <c r="Q94" s="148">
        <f>ROUND(E94*P94,5)</f>
        <v>0</v>
      </c>
      <c r="R94" s="148"/>
      <c r="S94" s="148"/>
      <c r="T94" s="149">
        <v>0</v>
      </c>
      <c r="U94" s="148">
        <f>ROUND(E94*T94,2)</f>
        <v>0</v>
      </c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126</v>
      </c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outlineLevel="1" x14ac:dyDescent="0.2">
      <c r="A95" s="141">
        <v>33</v>
      </c>
      <c r="B95" s="141" t="s">
        <v>226</v>
      </c>
      <c r="C95" s="178" t="s">
        <v>227</v>
      </c>
      <c r="D95" s="147" t="s">
        <v>0</v>
      </c>
      <c r="E95" s="154">
        <v>0</v>
      </c>
      <c r="F95" s="157">
        <f>H95+J95</f>
        <v>0</v>
      </c>
      <c r="G95" s="157">
        <f>ROUND(E95*F95,2)</f>
        <v>0</v>
      </c>
      <c r="H95" s="158"/>
      <c r="I95" s="157">
        <f>ROUND(E95*H95,2)</f>
        <v>0</v>
      </c>
      <c r="J95" s="158"/>
      <c r="K95" s="157">
        <f>ROUND(E95*J95,2)</f>
        <v>0</v>
      </c>
      <c r="L95" s="157">
        <v>21</v>
      </c>
      <c r="M95" s="157">
        <f>G95*(1+L95/100)</f>
        <v>0</v>
      </c>
      <c r="N95" s="148">
        <v>0</v>
      </c>
      <c r="O95" s="148">
        <f>ROUND(E95*N95,5)</f>
        <v>0</v>
      </c>
      <c r="P95" s="148">
        <v>0</v>
      </c>
      <c r="Q95" s="148">
        <f>ROUND(E95*P95,5)</f>
        <v>0</v>
      </c>
      <c r="R95" s="148"/>
      <c r="S95" s="148"/>
      <c r="T95" s="149">
        <v>0</v>
      </c>
      <c r="U95" s="148">
        <f>ROUND(E95*T95,2)</f>
        <v>0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126</v>
      </c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x14ac:dyDescent="0.2">
      <c r="A96" s="142" t="s">
        <v>116</v>
      </c>
      <c r="B96" s="142" t="s">
        <v>75</v>
      </c>
      <c r="C96" s="180" t="s">
        <v>76</v>
      </c>
      <c r="D96" s="151"/>
      <c r="E96" s="156"/>
      <c r="F96" s="159"/>
      <c r="G96" s="159">
        <f>SUMIF(AE97:AE102,"&lt;&gt;NOR",G97:G102)</f>
        <v>0</v>
      </c>
      <c r="H96" s="159"/>
      <c r="I96" s="159">
        <f>SUM(I97:I102)</f>
        <v>0</v>
      </c>
      <c r="J96" s="159"/>
      <c r="K96" s="159">
        <f>SUM(K97:K102)</f>
        <v>0</v>
      </c>
      <c r="L96" s="159"/>
      <c r="M96" s="159">
        <f>SUM(M97:M102)</f>
        <v>0</v>
      </c>
      <c r="N96" s="152"/>
      <c r="O96" s="152">
        <f>SUM(O97:O102)</f>
        <v>0</v>
      </c>
      <c r="P96" s="152"/>
      <c r="Q96" s="152">
        <f>SUM(Q97:Q102)</f>
        <v>0</v>
      </c>
      <c r="R96" s="152"/>
      <c r="S96" s="152"/>
      <c r="T96" s="153"/>
      <c r="U96" s="152">
        <f>SUM(U97:U102)</f>
        <v>0</v>
      </c>
      <c r="AE96" t="s">
        <v>117</v>
      </c>
    </row>
    <row r="97" spans="1:60" outlineLevel="1" x14ac:dyDescent="0.2">
      <c r="A97" s="141">
        <v>34</v>
      </c>
      <c r="B97" s="141" t="s">
        <v>228</v>
      </c>
      <c r="C97" s="178" t="s">
        <v>229</v>
      </c>
      <c r="D97" s="147" t="s">
        <v>194</v>
      </c>
      <c r="E97" s="154">
        <v>1</v>
      </c>
      <c r="F97" s="157">
        <f>H97+J97</f>
        <v>0</v>
      </c>
      <c r="G97" s="157">
        <f>ROUND(E97*F97,2)</f>
        <v>0</v>
      </c>
      <c r="H97" s="158"/>
      <c r="I97" s="157">
        <f>ROUND(E97*H97,2)</f>
        <v>0</v>
      </c>
      <c r="J97" s="158"/>
      <c r="K97" s="157">
        <f>ROUND(E97*J97,2)</f>
        <v>0</v>
      </c>
      <c r="L97" s="157">
        <v>21</v>
      </c>
      <c r="M97" s="157">
        <f>G97*(1+L97/100)</f>
        <v>0</v>
      </c>
      <c r="N97" s="148">
        <v>0</v>
      </c>
      <c r="O97" s="148">
        <f>ROUND(E97*N97,5)</f>
        <v>0</v>
      </c>
      <c r="P97" s="148">
        <v>0</v>
      </c>
      <c r="Q97" s="148">
        <f>ROUND(E97*P97,5)</f>
        <v>0</v>
      </c>
      <c r="R97" s="148"/>
      <c r="S97" s="148"/>
      <c r="T97" s="149">
        <v>0</v>
      </c>
      <c r="U97" s="148">
        <f>ROUND(E97*T97,2)</f>
        <v>0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126</v>
      </c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41"/>
      <c r="B98" s="141"/>
      <c r="C98" s="179" t="s">
        <v>230</v>
      </c>
      <c r="D98" s="150"/>
      <c r="E98" s="155">
        <v>1</v>
      </c>
      <c r="F98" s="157"/>
      <c r="G98" s="157"/>
      <c r="H98" s="157"/>
      <c r="I98" s="157"/>
      <c r="J98" s="157"/>
      <c r="K98" s="157"/>
      <c r="L98" s="157"/>
      <c r="M98" s="157"/>
      <c r="N98" s="148"/>
      <c r="O98" s="148"/>
      <c r="P98" s="148"/>
      <c r="Q98" s="148"/>
      <c r="R98" s="148"/>
      <c r="S98" s="148"/>
      <c r="T98" s="149"/>
      <c r="U98" s="148"/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123</v>
      </c>
      <c r="AF98" s="140">
        <v>0</v>
      </c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41"/>
      <c r="B99" s="141"/>
      <c r="C99" s="179" t="s">
        <v>231</v>
      </c>
      <c r="D99" s="150"/>
      <c r="E99" s="155"/>
      <c r="F99" s="157"/>
      <c r="G99" s="157"/>
      <c r="H99" s="157"/>
      <c r="I99" s="157"/>
      <c r="J99" s="157"/>
      <c r="K99" s="157"/>
      <c r="L99" s="157"/>
      <c r="M99" s="157"/>
      <c r="N99" s="148"/>
      <c r="O99" s="148"/>
      <c r="P99" s="148"/>
      <c r="Q99" s="148"/>
      <c r="R99" s="148"/>
      <c r="S99" s="148"/>
      <c r="T99" s="149"/>
      <c r="U99" s="148"/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123</v>
      </c>
      <c r="AF99" s="140">
        <v>0</v>
      </c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">
      <c r="A100" s="141"/>
      <c r="B100" s="141"/>
      <c r="C100" s="179" t="s">
        <v>232</v>
      </c>
      <c r="D100" s="150"/>
      <c r="E100" s="155"/>
      <c r="F100" s="157"/>
      <c r="G100" s="157"/>
      <c r="H100" s="157"/>
      <c r="I100" s="157"/>
      <c r="J100" s="157"/>
      <c r="K100" s="157"/>
      <c r="L100" s="157"/>
      <c r="M100" s="157"/>
      <c r="N100" s="148"/>
      <c r="O100" s="148"/>
      <c r="P100" s="148"/>
      <c r="Q100" s="148"/>
      <c r="R100" s="148"/>
      <c r="S100" s="148"/>
      <c r="T100" s="149"/>
      <c r="U100" s="148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123</v>
      </c>
      <c r="AF100" s="140">
        <v>0</v>
      </c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141"/>
      <c r="B101" s="141"/>
      <c r="C101" s="179" t="s">
        <v>233</v>
      </c>
      <c r="D101" s="150"/>
      <c r="E101" s="155"/>
      <c r="F101" s="157"/>
      <c r="G101" s="157"/>
      <c r="H101" s="157"/>
      <c r="I101" s="157"/>
      <c r="J101" s="157"/>
      <c r="K101" s="157"/>
      <c r="L101" s="157"/>
      <c r="M101" s="157"/>
      <c r="N101" s="148"/>
      <c r="O101" s="148"/>
      <c r="P101" s="148"/>
      <c r="Q101" s="148"/>
      <c r="R101" s="148"/>
      <c r="S101" s="148"/>
      <c r="T101" s="149"/>
      <c r="U101" s="148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123</v>
      </c>
      <c r="AF101" s="140">
        <v>0</v>
      </c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">
      <c r="A102" s="141"/>
      <c r="B102" s="141"/>
      <c r="C102" s="179" t="s">
        <v>234</v>
      </c>
      <c r="D102" s="150"/>
      <c r="E102" s="155"/>
      <c r="F102" s="157"/>
      <c r="G102" s="157"/>
      <c r="H102" s="157"/>
      <c r="I102" s="157"/>
      <c r="J102" s="157"/>
      <c r="K102" s="157"/>
      <c r="L102" s="157"/>
      <c r="M102" s="157"/>
      <c r="N102" s="148"/>
      <c r="O102" s="148"/>
      <c r="P102" s="148"/>
      <c r="Q102" s="148"/>
      <c r="R102" s="148"/>
      <c r="S102" s="148"/>
      <c r="T102" s="149"/>
      <c r="U102" s="148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123</v>
      </c>
      <c r="AF102" s="140">
        <v>0</v>
      </c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x14ac:dyDescent="0.2">
      <c r="A103" s="142" t="s">
        <v>116</v>
      </c>
      <c r="B103" s="142" t="s">
        <v>77</v>
      </c>
      <c r="C103" s="180" t="s">
        <v>78</v>
      </c>
      <c r="D103" s="151"/>
      <c r="E103" s="156"/>
      <c r="F103" s="159"/>
      <c r="G103" s="159">
        <f>SUMIF(AE104:AE109,"&lt;&gt;NOR",G104:G109)</f>
        <v>0</v>
      </c>
      <c r="H103" s="159"/>
      <c r="I103" s="159">
        <f>SUM(I104:I109)</f>
        <v>0</v>
      </c>
      <c r="J103" s="159"/>
      <c r="K103" s="159">
        <f>SUM(K104:K109)</f>
        <v>0</v>
      </c>
      <c r="L103" s="159"/>
      <c r="M103" s="159">
        <f>SUM(M104:M109)</f>
        <v>0</v>
      </c>
      <c r="N103" s="152"/>
      <c r="O103" s="152">
        <f>SUM(O104:O109)</f>
        <v>0</v>
      </c>
      <c r="P103" s="152"/>
      <c r="Q103" s="152">
        <f>SUM(Q104:Q109)</f>
        <v>0</v>
      </c>
      <c r="R103" s="152"/>
      <c r="S103" s="152"/>
      <c r="T103" s="153"/>
      <c r="U103" s="152">
        <f>SUM(U104:U109)</f>
        <v>0</v>
      </c>
      <c r="AE103" t="s">
        <v>117</v>
      </c>
    </row>
    <row r="104" spans="1:60" ht="22.5" outlineLevel="1" x14ac:dyDescent="0.2">
      <c r="A104" s="141">
        <v>35</v>
      </c>
      <c r="B104" s="141" t="s">
        <v>235</v>
      </c>
      <c r="C104" s="178" t="s">
        <v>236</v>
      </c>
      <c r="D104" s="147" t="s">
        <v>154</v>
      </c>
      <c r="E104" s="154">
        <v>2</v>
      </c>
      <c r="F104" s="157">
        <f>H104+J104</f>
        <v>0</v>
      </c>
      <c r="G104" s="157">
        <f>ROUND(E104*F104,2)</f>
        <v>0</v>
      </c>
      <c r="H104" s="158"/>
      <c r="I104" s="157">
        <f>ROUND(E104*H104,2)</f>
        <v>0</v>
      </c>
      <c r="J104" s="158"/>
      <c r="K104" s="157">
        <f>ROUND(E104*J104,2)</f>
        <v>0</v>
      </c>
      <c r="L104" s="157">
        <v>21</v>
      </c>
      <c r="M104" s="157">
        <f>G104*(1+L104/100)</f>
        <v>0</v>
      </c>
      <c r="N104" s="148">
        <v>0</v>
      </c>
      <c r="O104" s="148">
        <f>ROUND(E104*N104,5)</f>
        <v>0</v>
      </c>
      <c r="P104" s="148">
        <v>0</v>
      </c>
      <c r="Q104" s="148">
        <f>ROUND(E104*P104,5)</f>
        <v>0</v>
      </c>
      <c r="R104" s="148"/>
      <c r="S104" s="148"/>
      <c r="T104" s="149">
        <v>0</v>
      </c>
      <c r="U104" s="148">
        <f>ROUND(E104*T104,2)</f>
        <v>0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126</v>
      </c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ht="22.5" outlineLevel="1" x14ac:dyDescent="0.2">
      <c r="A105" s="141"/>
      <c r="B105" s="141"/>
      <c r="C105" s="179" t="s">
        <v>237</v>
      </c>
      <c r="D105" s="150"/>
      <c r="E105" s="155">
        <v>2</v>
      </c>
      <c r="F105" s="157"/>
      <c r="G105" s="157"/>
      <c r="H105" s="157"/>
      <c r="I105" s="157"/>
      <c r="J105" s="157"/>
      <c r="K105" s="157"/>
      <c r="L105" s="157"/>
      <c r="M105" s="157"/>
      <c r="N105" s="148"/>
      <c r="O105" s="148"/>
      <c r="P105" s="148"/>
      <c r="Q105" s="148"/>
      <c r="R105" s="148"/>
      <c r="S105" s="148"/>
      <c r="T105" s="149"/>
      <c r="U105" s="148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123</v>
      </c>
      <c r="AF105" s="140">
        <v>0</v>
      </c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">
      <c r="A106" s="141"/>
      <c r="B106" s="141"/>
      <c r="C106" s="179" t="s">
        <v>238</v>
      </c>
      <c r="D106" s="150"/>
      <c r="E106" s="155"/>
      <c r="F106" s="157"/>
      <c r="G106" s="157"/>
      <c r="H106" s="157"/>
      <c r="I106" s="157"/>
      <c r="J106" s="157"/>
      <c r="K106" s="157"/>
      <c r="L106" s="157"/>
      <c r="M106" s="157"/>
      <c r="N106" s="148"/>
      <c r="O106" s="148"/>
      <c r="P106" s="148"/>
      <c r="Q106" s="148"/>
      <c r="R106" s="148"/>
      <c r="S106" s="148"/>
      <c r="T106" s="149"/>
      <c r="U106" s="148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123</v>
      </c>
      <c r="AF106" s="140">
        <v>0</v>
      </c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ht="22.5" outlineLevel="1" x14ac:dyDescent="0.2">
      <c r="A107" s="141"/>
      <c r="B107" s="141"/>
      <c r="C107" s="179" t="s">
        <v>239</v>
      </c>
      <c r="D107" s="150"/>
      <c r="E107" s="155"/>
      <c r="F107" s="157"/>
      <c r="G107" s="157"/>
      <c r="H107" s="157"/>
      <c r="I107" s="157"/>
      <c r="J107" s="157"/>
      <c r="K107" s="157"/>
      <c r="L107" s="157"/>
      <c r="M107" s="157"/>
      <c r="N107" s="148"/>
      <c r="O107" s="148"/>
      <c r="P107" s="148"/>
      <c r="Q107" s="148"/>
      <c r="R107" s="148"/>
      <c r="S107" s="148"/>
      <c r="T107" s="149"/>
      <c r="U107" s="148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123</v>
      </c>
      <c r="AF107" s="140">
        <v>0</v>
      </c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">
      <c r="A108" s="141">
        <v>36</v>
      </c>
      <c r="B108" s="141" t="s">
        <v>240</v>
      </c>
      <c r="C108" s="178" t="s">
        <v>241</v>
      </c>
      <c r="D108" s="147" t="s">
        <v>0</v>
      </c>
      <c r="E108" s="154">
        <v>0</v>
      </c>
      <c r="F108" s="157">
        <f>H108+J108</f>
        <v>0</v>
      </c>
      <c r="G108" s="157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21</v>
      </c>
      <c r="M108" s="157">
        <f>G108*(1+L108/100)</f>
        <v>0</v>
      </c>
      <c r="N108" s="148">
        <v>0</v>
      </c>
      <c r="O108" s="148">
        <f>ROUND(E108*N108,5)</f>
        <v>0</v>
      </c>
      <c r="P108" s="148">
        <v>0</v>
      </c>
      <c r="Q108" s="148">
        <f>ROUND(E108*P108,5)</f>
        <v>0</v>
      </c>
      <c r="R108" s="148"/>
      <c r="S108" s="148"/>
      <c r="T108" s="149">
        <v>0</v>
      </c>
      <c r="U108" s="148">
        <f>ROUND(E108*T108,2)</f>
        <v>0</v>
      </c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126</v>
      </c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2">
      <c r="A109" s="141">
        <v>37</v>
      </c>
      <c r="B109" s="141" t="s">
        <v>242</v>
      </c>
      <c r="C109" s="178" t="s">
        <v>243</v>
      </c>
      <c r="D109" s="147" t="s">
        <v>0</v>
      </c>
      <c r="E109" s="154">
        <v>0</v>
      </c>
      <c r="F109" s="157">
        <f>H109+J109</f>
        <v>0</v>
      </c>
      <c r="G109" s="157">
        <f>ROUND(E109*F109,2)</f>
        <v>0</v>
      </c>
      <c r="H109" s="158"/>
      <c r="I109" s="157">
        <f>ROUND(E109*H109,2)</f>
        <v>0</v>
      </c>
      <c r="J109" s="158"/>
      <c r="K109" s="157">
        <f>ROUND(E109*J109,2)</f>
        <v>0</v>
      </c>
      <c r="L109" s="157">
        <v>21</v>
      </c>
      <c r="M109" s="157">
        <f>G109*(1+L109/100)</f>
        <v>0</v>
      </c>
      <c r="N109" s="148">
        <v>0</v>
      </c>
      <c r="O109" s="148">
        <f>ROUND(E109*N109,5)</f>
        <v>0</v>
      </c>
      <c r="P109" s="148">
        <v>0</v>
      </c>
      <c r="Q109" s="148">
        <f>ROUND(E109*P109,5)</f>
        <v>0</v>
      </c>
      <c r="R109" s="148"/>
      <c r="S109" s="148"/>
      <c r="T109" s="149">
        <v>0</v>
      </c>
      <c r="U109" s="148">
        <f>ROUND(E109*T109,2)</f>
        <v>0</v>
      </c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 t="s">
        <v>126</v>
      </c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x14ac:dyDescent="0.2">
      <c r="A110" s="142" t="s">
        <v>116</v>
      </c>
      <c r="B110" s="142" t="s">
        <v>79</v>
      </c>
      <c r="C110" s="180" t="s">
        <v>80</v>
      </c>
      <c r="D110" s="151"/>
      <c r="E110" s="156"/>
      <c r="F110" s="159"/>
      <c r="G110" s="159">
        <f>SUMIF(AE111:AE121,"&lt;&gt;NOR",G111:G121)</f>
        <v>0</v>
      </c>
      <c r="H110" s="159"/>
      <c r="I110" s="159">
        <f>SUM(I111:I121)</f>
        <v>0</v>
      </c>
      <c r="J110" s="159"/>
      <c r="K110" s="159">
        <f>SUM(K111:K121)</f>
        <v>0</v>
      </c>
      <c r="L110" s="159"/>
      <c r="M110" s="159">
        <f>SUM(M111:M121)</f>
        <v>0</v>
      </c>
      <c r="N110" s="152"/>
      <c r="O110" s="152">
        <f>SUM(O111:O121)</f>
        <v>0.34832999999999997</v>
      </c>
      <c r="P110" s="152"/>
      <c r="Q110" s="152">
        <f>SUM(Q111:Q121)</f>
        <v>0</v>
      </c>
      <c r="R110" s="152"/>
      <c r="S110" s="152"/>
      <c r="T110" s="153"/>
      <c r="U110" s="152">
        <f>SUM(U111:U121)</f>
        <v>17.579999999999998</v>
      </c>
      <c r="AE110" t="s">
        <v>117</v>
      </c>
    </row>
    <row r="111" spans="1:60" outlineLevel="1" x14ac:dyDescent="0.2">
      <c r="A111" s="141">
        <v>38</v>
      </c>
      <c r="B111" s="141" t="s">
        <v>244</v>
      </c>
      <c r="C111" s="178" t="s">
        <v>245</v>
      </c>
      <c r="D111" s="147" t="s">
        <v>120</v>
      </c>
      <c r="E111" s="154">
        <v>17.100000000000001</v>
      </c>
      <c r="F111" s="157">
        <f>H111+J111</f>
        <v>0</v>
      </c>
      <c r="G111" s="157">
        <f>ROUND(E111*F111,2)</f>
        <v>0</v>
      </c>
      <c r="H111" s="158"/>
      <c r="I111" s="157">
        <f>ROUND(E111*H111,2)</f>
        <v>0</v>
      </c>
      <c r="J111" s="158"/>
      <c r="K111" s="157">
        <f>ROUND(E111*J111,2)</f>
        <v>0</v>
      </c>
      <c r="L111" s="157">
        <v>21</v>
      </c>
      <c r="M111" s="157">
        <f>G111*(1+L111/100)</f>
        <v>0</v>
      </c>
      <c r="N111" s="148">
        <v>2.1000000000000001E-4</v>
      </c>
      <c r="O111" s="148">
        <f>ROUND(E111*N111,5)</f>
        <v>3.5899999999999999E-3</v>
      </c>
      <c r="P111" s="148">
        <v>0</v>
      </c>
      <c r="Q111" s="148">
        <f>ROUND(E111*P111,5)</f>
        <v>0</v>
      </c>
      <c r="R111" s="148"/>
      <c r="S111" s="148"/>
      <c r="T111" s="149">
        <v>0.05</v>
      </c>
      <c r="U111" s="148">
        <f>ROUND(E111*T111,2)</f>
        <v>0.86</v>
      </c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126</v>
      </c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">
      <c r="A112" s="141"/>
      <c r="B112" s="141"/>
      <c r="C112" s="179" t="s">
        <v>137</v>
      </c>
      <c r="D112" s="150"/>
      <c r="E112" s="155">
        <v>17.100000000000001</v>
      </c>
      <c r="F112" s="157"/>
      <c r="G112" s="157"/>
      <c r="H112" s="157"/>
      <c r="I112" s="157"/>
      <c r="J112" s="157"/>
      <c r="K112" s="157"/>
      <c r="L112" s="157"/>
      <c r="M112" s="157"/>
      <c r="N112" s="148"/>
      <c r="O112" s="148"/>
      <c r="P112" s="148"/>
      <c r="Q112" s="148"/>
      <c r="R112" s="148"/>
      <c r="S112" s="148"/>
      <c r="T112" s="149"/>
      <c r="U112" s="148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123</v>
      </c>
      <c r="AF112" s="140">
        <v>0</v>
      </c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ht="22.5" outlineLevel="1" x14ac:dyDescent="0.2">
      <c r="A113" s="141">
        <v>39</v>
      </c>
      <c r="B113" s="141" t="s">
        <v>246</v>
      </c>
      <c r="C113" s="178" t="s">
        <v>247</v>
      </c>
      <c r="D113" s="147" t="s">
        <v>120</v>
      </c>
      <c r="E113" s="154">
        <v>17.100000000000001</v>
      </c>
      <c r="F113" s="157">
        <f>H113+J113</f>
        <v>0</v>
      </c>
      <c r="G113" s="157">
        <f>ROUND(E113*F113,2)</f>
        <v>0</v>
      </c>
      <c r="H113" s="158"/>
      <c r="I113" s="157">
        <f>ROUND(E113*H113,2)</f>
        <v>0</v>
      </c>
      <c r="J113" s="158"/>
      <c r="K113" s="157">
        <f>ROUND(E113*J113,2)</f>
        <v>0</v>
      </c>
      <c r="L113" s="157">
        <v>21</v>
      </c>
      <c r="M113" s="157">
        <f>G113*(1+L113/100)</f>
        <v>0</v>
      </c>
      <c r="N113" s="148">
        <v>0</v>
      </c>
      <c r="O113" s="148">
        <f>ROUND(E113*N113,5)</f>
        <v>0</v>
      </c>
      <c r="P113" s="148">
        <v>0</v>
      </c>
      <c r="Q113" s="148">
        <f>ROUND(E113*P113,5)</f>
        <v>0</v>
      </c>
      <c r="R113" s="148"/>
      <c r="S113" s="148"/>
      <c r="T113" s="149">
        <v>0.97799999999999998</v>
      </c>
      <c r="U113" s="148">
        <f>ROUND(E113*T113,2)</f>
        <v>16.72</v>
      </c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126</v>
      </c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outlineLevel="1" x14ac:dyDescent="0.2">
      <c r="A114" s="141"/>
      <c r="B114" s="141"/>
      <c r="C114" s="179" t="s">
        <v>140</v>
      </c>
      <c r="D114" s="150"/>
      <c r="E114" s="155">
        <v>17.100000000000001</v>
      </c>
      <c r="F114" s="157"/>
      <c r="G114" s="157"/>
      <c r="H114" s="157"/>
      <c r="I114" s="157"/>
      <c r="J114" s="157"/>
      <c r="K114" s="157"/>
      <c r="L114" s="157"/>
      <c r="M114" s="157"/>
      <c r="N114" s="148"/>
      <c r="O114" s="148"/>
      <c r="P114" s="148"/>
      <c r="Q114" s="148"/>
      <c r="R114" s="148"/>
      <c r="S114" s="148"/>
      <c r="T114" s="149"/>
      <c r="U114" s="148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123</v>
      </c>
      <c r="AF114" s="140">
        <v>0</v>
      </c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141">
        <v>40</v>
      </c>
      <c r="B115" s="141" t="s">
        <v>248</v>
      </c>
      <c r="C115" s="178" t="s">
        <v>249</v>
      </c>
      <c r="D115" s="147" t="s">
        <v>120</v>
      </c>
      <c r="E115" s="154">
        <v>17.100000000000001</v>
      </c>
      <c r="F115" s="157">
        <f>H115+J115</f>
        <v>0</v>
      </c>
      <c r="G115" s="157">
        <f>ROUND(E115*F115,2)</f>
        <v>0</v>
      </c>
      <c r="H115" s="158"/>
      <c r="I115" s="157">
        <f>ROUND(E115*H115,2)</f>
        <v>0</v>
      </c>
      <c r="J115" s="158"/>
      <c r="K115" s="157">
        <f>ROUND(E115*J115,2)</f>
        <v>0</v>
      </c>
      <c r="L115" s="157">
        <v>21</v>
      </c>
      <c r="M115" s="157">
        <f>G115*(1+L115/100)</f>
        <v>0</v>
      </c>
      <c r="N115" s="148">
        <v>0</v>
      </c>
      <c r="O115" s="148">
        <f>ROUND(E115*N115,5)</f>
        <v>0</v>
      </c>
      <c r="P115" s="148">
        <v>0</v>
      </c>
      <c r="Q115" s="148">
        <f>ROUND(E115*P115,5)</f>
        <v>0</v>
      </c>
      <c r="R115" s="148"/>
      <c r="S115" s="148"/>
      <c r="T115" s="149">
        <v>0</v>
      </c>
      <c r="U115" s="148">
        <f>ROUND(E115*T115,2)</f>
        <v>0</v>
      </c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126</v>
      </c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">
      <c r="A116" s="141"/>
      <c r="B116" s="141"/>
      <c r="C116" s="179" t="s">
        <v>140</v>
      </c>
      <c r="D116" s="150"/>
      <c r="E116" s="155">
        <v>17.100000000000001</v>
      </c>
      <c r="F116" s="157"/>
      <c r="G116" s="157"/>
      <c r="H116" s="157"/>
      <c r="I116" s="157"/>
      <c r="J116" s="157"/>
      <c r="K116" s="157"/>
      <c r="L116" s="157"/>
      <c r="M116" s="157"/>
      <c r="N116" s="148"/>
      <c r="O116" s="148"/>
      <c r="P116" s="148"/>
      <c r="Q116" s="148"/>
      <c r="R116" s="148"/>
      <c r="S116" s="148"/>
      <c r="T116" s="149"/>
      <c r="U116" s="148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 t="s">
        <v>123</v>
      </c>
      <c r="AF116" s="140">
        <v>0</v>
      </c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">
      <c r="A117" s="141">
        <v>41</v>
      </c>
      <c r="B117" s="141" t="s">
        <v>250</v>
      </c>
      <c r="C117" s="178" t="s">
        <v>251</v>
      </c>
      <c r="D117" s="147" t="s">
        <v>120</v>
      </c>
      <c r="E117" s="154">
        <v>17.955000000000002</v>
      </c>
      <c r="F117" s="157">
        <f>H117+J117</f>
        <v>0</v>
      </c>
      <c r="G117" s="157">
        <f>ROUND(E117*F117,2)</f>
        <v>0</v>
      </c>
      <c r="H117" s="158"/>
      <c r="I117" s="157">
        <f>ROUND(E117*H117,2)</f>
        <v>0</v>
      </c>
      <c r="J117" s="158"/>
      <c r="K117" s="157">
        <f>ROUND(E117*J117,2)</f>
        <v>0</v>
      </c>
      <c r="L117" s="157">
        <v>21</v>
      </c>
      <c r="M117" s="157">
        <f>G117*(1+L117/100)</f>
        <v>0</v>
      </c>
      <c r="N117" s="148">
        <v>1.9199999999999998E-2</v>
      </c>
      <c r="O117" s="148">
        <f>ROUND(E117*N117,5)</f>
        <v>0.34473999999999999</v>
      </c>
      <c r="P117" s="148">
        <v>0</v>
      </c>
      <c r="Q117" s="148">
        <f>ROUND(E117*P117,5)</f>
        <v>0</v>
      </c>
      <c r="R117" s="148"/>
      <c r="S117" s="148"/>
      <c r="T117" s="149">
        <v>0</v>
      </c>
      <c r="U117" s="148">
        <f>ROUND(E117*T117,2)</f>
        <v>0</v>
      </c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187</v>
      </c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">
      <c r="A118" s="141"/>
      <c r="B118" s="141"/>
      <c r="C118" s="179" t="s">
        <v>140</v>
      </c>
      <c r="D118" s="150"/>
      <c r="E118" s="155">
        <v>17.100000000000001</v>
      </c>
      <c r="F118" s="157"/>
      <c r="G118" s="157"/>
      <c r="H118" s="157"/>
      <c r="I118" s="157"/>
      <c r="J118" s="157"/>
      <c r="K118" s="157"/>
      <c r="L118" s="157"/>
      <c r="M118" s="157"/>
      <c r="N118" s="148"/>
      <c r="O118" s="148"/>
      <c r="P118" s="148"/>
      <c r="Q118" s="148"/>
      <c r="R118" s="148"/>
      <c r="S118" s="148"/>
      <c r="T118" s="149"/>
      <c r="U118" s="148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123</v>
      </c>
      <c r="AF118" s="140">
        <v>0</v>
      </c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141"/>
      <c r="B119" s="141"/>
      <c r="C119" s="179" t="s">
        <v>252</v>
      </c>
      <c r="D119" s="150"/>
      <c r="E119" s="155">
        <v>0.85499999999999998</v>
      </c>
      <c r="F119" s="157"/>
      <c r="G119" s="157"/>
      <c r="H119" s="157"/>
      <c r="I119" s="157"/>
      <c r="J119" s="157"/>
      <c r="K119" s="157"/>
      <c r="L119" s="157"/>
      <c r="M119" s="157"/>
      <c r="N119" s="148"/>
      <c r="O119" s="148"/>
      <c r="P119" s="148"/>
      <c r="Q119" s="148"/>
      <c r="R119" s="148"/>
      <c r="S119" s="148"/>
      <c r="T119" s="149"/>
      <c r="U119" s="148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 t="s">
        <v>123</v>
      </c>
      <c r="AF119" s="140">
        <v>0</v>
      </c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outlineLevel="1" x14ac:dyDescent="0.2">
      <c r="A120" s="141">
        <v>42</v>
      </c>
      <c r="B120" s="141" t="s">
        <v>253</v>
      </c>
      <c r="C120" s="178" t="s">
        <v>254</v>
      </c>
      <c r="D120" s="147" t="s">
        <v>0</v>
      </c>
      <c r="E120" s="154">
        <v>0</v>
      </c>
      <c r="F120" s="157">
        <f>H120+J120</f>
        <v>0</v>
      </c>
      <c r="G120" s="157">
        <f>ROUND(E120*F120,2)</f>
        <v>0</v>
      </c>
      <c r="H120" s="158"/>
      <c r="I120" s="157">
        <f>ROUND(E120*H120,2)</f>
        <v>0</v>
      </c>
      <c r="J120" s="158"/>
      <c r="K120" s="157">
        <f>ROUND(E120*J120,2)</f>
        <v>0</v>
      </c>
      <c r="L120" s="157">
        <v>21</v>
      </c>
      <c r="M120" s="157">
        <f>G120*(1+L120/100)</f>
        <v>0</v>
      </c>
      <c r="N120" s="148">
        <v>0</v>
      </c>
      <c r="O120" s="148">
        <f>ROUND(E120*N120,5)</f>
        <v>0</v>
      </c>
      <c r="P120" s="148">
        <v>0</v>
      </c>
      <c r="Q120" s="148">
        <f>ROUND(E120*P120,5)</f>
        <v>0</v>
      </c>
      <c r="R120" s="148"/>
      <c r="S120" s="148"/>
      <c r="T120" s="149">
        <v>0</v>
      </c>
      <c r="U120" s="148">
        <f>ROUND(E120*T120,2)</f>
        <v>0</v>
      </c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 t="s">
        <v>126</v>
      </c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outlineLevel="1" x14ac:dyDescent="0.2">
      <c r="A121" s="141">
        <v>43</v>
      </c>
      <c r="B121" s="141" t="s">
        <v>255</v>
      </c>
      <c r="C121" s="178" t="s">
        <v>256</v>
      </c>
      <c r="D121" s="147" t="s">
        <v>0</v>
      </c>
      <c r="E121" s="154">
        <v>0</v>
      </c>
      <c r="F121" s="157">
        <f>H121+J121</f>
        <v>0</v>
      </c>
      <c r="G121" s="157">
        <f>ROUND(E121*F121,2)</f>
        <v>0</v>
      </c>
      <c r="H121" s="158"/>
      <c r="I121" s="157">
        <f>ROUND(E121*H121,2)</f>
        <v>0</v>
      </c>
      <c r="J121" s="158"/>
      <c r="K121" s="157">
        <f>ROUND(E121*J121,2)</f>
        <v>0</v>
      </c>
      <c r="L121" s="157">
        <v>21</v>
      </c>
      <c r="M121" s="157">
        <f>G121*(1+L121/100)</f>
        <v>0</v>
      </c>
      <c r="N121" s="148">
        <v>0</v>
      </c>
      <c r="O121" s="148">
        <f>ROUND(E121*N121,5)</f>
        <v>0</v>
      </c>
      <c r="P121" s="148">
        <v>0</v>
      </c>
      <c r="Q121" s="148">
        <f>ROUND(E121*P121,5)</f>
        <v>0</v>
      </c>
      <c r="R121" s="148"/>
      <c r="S121" s="148"/>
      <c r="T121" s="149">
        <v>0</v>
      </c>
      <c r="U121" s="148">
        <f>ROUND(E121*T121,2)</f>
        <v>0</v>
      </c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 t="s">
        <v>126</v>
      </c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x14ac:dyDescent="0.2">
      <c r="A122" s="142" t="s">
        <v>116</v>
      </c>
      <c r="B122" s="142" t="s">
        <v>81</v>
      </c>
      <c r="C122" s="180" t="s">
        <v>82</v>
      </c>
      <c r="D122" s="151"/>
      <c r="E122" s="156"/>
      <c r="F122" s="159"/>
      <c r="G122" s="159">
        <f>SUMIF(AE123:AE155,"&lt;&gt;NOR",G123:G155)</f>
        <v>0</v>
      </c>
      <c r="H122" s="159"/>
      <c r="I122" s="159">
        <f>SUM(I123:I155)</f>
        <v>0</v>
      </c>
      <c r="J122" s="159"/>
      <c r="K122" s="159">
        <f>SUM(K123:K155)</f>
        <v>0</v>
      </c>
      <c r="L122" s="159"/>
      <c r="M122" s="159">
        <f>SUM(M123:M155)</f>
        <v>0</v>
      </c>
      <c r="N122" s="152"/>
      <c r="O122" s="152">
        <f>SUM(O123:O155)</f>
        <v>1.28356</v>
      </c>
      <c r="P122" s="152"/>
      <c r="Q122" s="152">
        <f>SUM(Q123:Q155)</f>
        <v>0</v>
      </c>
      <c r="R122" s="152"/>
      <c r="S122" s="152"/>
      <c r="T122" s="153"/>
      <c r="U122" s="152">
        <f>SUM(U123:U155)</f>
        <v>70.900000000000006</v>
      </c>
      <c r="AE122" t="s">
        <v>117</v>
      </c>
    </row>
    <row r="123" spans="1:60" outlineLevel="1" x14ac:dyDescent="0.2">
      <c r="A123" s="141">
        <v>44</v>
      </c>
      <c r="B123" s="141" t="s">
        <v>257</v>
      </c>
      <c r="C123" s="178" t="s">
        <v>258</v>
      </c>
      <c r="D123" s="147" t="s">
        <v>120</v>
      </c>
      <c r="E123" s="154">
        <v>51.981999999999999</v>
      </c>
      <c r="F123" s="157">
        <f>H123+J123</f>
        <v>0</v>
      </c>
      <c r="G123" s="157">
        <f>ROUND(E123*F123,2)</f>
        <v>0</v>
      </c>
      <c r="H123" s="158"/>
      <c r="I123" s="157">
        <f>ROUND(E123*H123,2)</f>
        <v>0</v>
      </c>
      <c r="J123" s="158"/>
      <c r="K123" s="157">
        <f>ROUND(E123*J123,2)</f>
        <v>0</v>
      </c>
      <c r="L123" s="157">
        <v>21</v>
      </c>
      <c r="M123" s="157">
        <f>G123*(1+L123/100)</f>
        <v>0</v>
      </c>
      <c r="N123" s="148">
        <v>0</v>
      </c>
      <c r="O123" s="148">
        <f>ROUND(E123*N123,5)</f>
        <v>0</v>
      </c>
      <c r="P123" s="148">
        <v>0</v>
      </c>
      <c r="Q123" s="148">
        <f>ROUND(E123*P123,5)</f>
        <v>0</v>
      </c>
      <c r="R123" s="148"/>
      <c r="S123" s="148"/>
      <c r="T123" s="149">
        <v>0.33</v>
      </c>
      <c r="U123" s="148">
        <f>ROUND(E123*T123,2)</f>
        <v>17.149999999999999</v>
      </c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126</v>
      </c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">
      <c r="A124" s="141"/>
      <c r="B124" s="141"/>
      <c r="C124" s="179" t="s">
        <v>259</v>
      </c>
      <c r="D124" s="150"/>
      <c r="E124" s="155">
        <v>34.4</v>
      </c>
      <c r="F124" s="157"/>
      <c r="G124" s="157"/>
      <c r="H124" s="157"/>
      <c r="I124" s="157"/>
      <c r="J124" s="157"/>
      <c r="K124" s="157"/>
      <c r="L124" s="157"/>
      <c r="M124" s="157"/>
      <c r="N124" s="148"/>
      <c r="O124" s="148"/>
      <c r="P124" s="148"/>
      <c r="Q124" s="148"/>
      <c r="R124" s="148"/>
      <c r="S124" s="148"/>
      <c r="T124" s="149"/>
      <c r="U124" s="148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123</v>
      </c>
      <c r="AF124" s="140">
        <v>0</v>
      </c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outlineLevel="1" x14ac:dyDescent="0.2">
      <c r="A125" s="141"/>
      <c r="B125" s="141"/>
      <c r="C125" s="179" t="s">
        <v>168</v>
      </c>
      <c r="D125" s="150"/>
      <c r="E125" s="155">
        <v>-1.5760000000000001</v>
      </c>
      <c r="F125" s="157"/>
      <c r="G125" s="157"/>
      <c r="H125" s="157"/>
      <c r="I125" s="157"/>
      <c r="J125" s="157"/>
      <c r="K125" s="157"/>
      <c r="L125" s="157"/>
      <c r="M125" s="157"/>
      <c r="N125" s="148"/>
      <c r="O125" s="148"/>
      <c r="P125" s="148"/>
      <c r="Q125" s="148"/>
      <c r="R125" s="148"/>
      <c r="S125" s="148"/>
      <c r="T125" s="149"/>
      <c r="U125" s="148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 t="s">
        <v>123</v>
      </c>
      <c r="AF125" s="140">
        <v>0</v>
      </c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</row>
    <row r="126" spans="1:60" outlineLevel="1" x14ac:dyDescent="0.2">
      <c r="A126" s="141"/>
      <c r="B126" s="141"/>
      <c r="C126" s="179" t="s">
        <v>260</v>
      </c>
      <c r="D126" s="150"/>
      <c r="E126" s="155">
        <v>-1.1819999999999999</v>
      </c>
      <c r="F126" s="157"/>
      <c r="G126" s="157"/>
      <c r="H126" s="157"/>
      <c r="I126" s="157"/>
      <c r="J126" s="157"/>
      <c r="K126" s="157"/>
      <c r="L126" s="157"/>
      <c r="M126" s="157"/>
      <c r="N126" s="148"/>
      <c r="O126" s="148"/>
      <c r="P126" s="148"/>
      <c r="Q126" s="148"/>
      <c r="R126" s="148"/>
      <c r="S126" s="148"/>
      <c r="T126" s="149"/>
      <c r="U126" s="148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 t="s">
        <v>123</v>
      </c>
      <c r="AF126" s="140">
        <v>0</v>
      </c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outlineLevel="1" x14ac:dyDescent="0.2">
      <c r="A127" s="141"/>
      <c r="B127" s="141"/>
      <c r="C127" s="179" t="s">
        <v>166</v>
      </c>
      <c r="D127" s="150"/>
      <c r="E127" s="155">
        <v>0.36</v>
      </c>
      <c r="F127" s="157"/>
      <c r="G127" s="157"/>
      <c r="H127" s="157"/>
      <c r="I127" s="157"/>
      <c r="J127" s="157"/>
      <c r="K127" s="157"/>
      <c r="L127" s="157"/>
      <c r="M127" s="157"/>
      <c r="N127" s="148"/>
      <c r="O127" s="148"/>
      <c r="P127" s="148"/>
      <c r="Q127" s="148"/>
      <c r="R127" s="148"/>
      <c r="S127" s="148"/>
      <c r="T127" s="149"/>
      <c r="U127" s="148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 t="s">
        <v>123</v>
      </c>
      <c r="AF127" s="140">
        <v>0</v>
      </c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</row>
    <row r="128" spans="1:60" outlineLevel="1" x14ac:dyDescent="0.2">
      <c r="A128" s="141"/>
      <c r="B128" s="141"/>
      <c r="C128" s="179" t="s">
        <v>261</v>
      </c>
      <c r="D128" s="150"/>
      <c r="E128" s="155">
        <v>15.76</v>
      </c>
      <c r="F128" s="157"/>
      <c r="G128" s="157"/>
      <c r="H128" s="157"/>
      <c r="I128" s="157"/>
      <c r="J128" s="157"/>
      <c r="K128" s="157"/>
      <c r="L128" s="157"/>
      <c r="M128" s="157"/>
      <c r="N128" s="148"/>
      <c r="O128" s="148"/>
      <c r="P128" s="148"/>
      <c r="Q128" s="148"/>
      <c r="R128" s="148"/>
      <c r="S128" s="148"/>
      <c r="T128" s="149"/>
      <c r="U128" s="148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 t="s">
        <v>123</v>
      </c>
      <c r="AF128" s="140">
        <v>0</v>
      </c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outlineLevel="1" x14ac:dyDescent="0.2">
      <c r="A129" s="141"/>
      <c r="B129" s="141"/>
      <c r="C129" s="179" t="s">
        <v>262</v>
      </c>
      <c r="D129" s="150"/>
      <c r="E129" s="155">
        <v>4.22</v>
      </c>
      <c r="F129" s="157"/>
      <c r="G129" s="157"/>
      <c r="H129" s="157"/>
      <c r="I129" s="157"/>
      <c r="J129" s="157"/>
      <c r="K129" s="157"/>
      <c r="L129" s="157"/>
      <c r="M129" s="157"/>
      <c r="N129" s="148"/>
      <c r="O129" s="148"/>
      <c r="P129" s="148"/>
      <c r="Q129" s="148"/>
      <c r="R129" s="148"/>
      <c r="S129" s="148"/>
      <c r="T129" s="149"/>
      <c r="U129" s="148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 t="s">
        <v>123</v>
      </c>
      <c r="AF129" s="140">
        <v>0</v>
      </c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</row>
    <row r="130" spans="1:60" outlineLevel="1" x14ac:dyDescent="0.2">
      <c r="A130" s="141">
        <v>45</v>
      </c>
      <c r="B130" s="141" t="s">
        <v>263</v>
      </c>
      <c r="C130" s="178" t="s">
        <v>264</v>
      </c>
      <c r="D130" s="147" t="s">
        <v>120</v>
      </c>
      <c r="E130" s="154">
        <v>51.981999999999999</v>
      </c>
      <c r="F130" s="157">
        <f>H130+J130</f>
        <v>0</v>
      </c>
      <c r="G130" s="157">
        <f>ROUND(E130*F130,2)</f>
        <v>0</v>
      </c>
      <c r="H130" s="158"/>
      <c r="I130" s="157">
        <f>ROUND(E130*H130,2)</f>
        <v>0</v>
      </c>
      <c r="J130" s="158"/>
      <c r="K130" s="157">
        <f>ROUND(E130*J130,2)</f>
        <v>0</v>
      </c>
      <c r="L130" s="157">
        <v>21</v>
      </c>
      <c r="M130" s="157">
        <f>G130*(1+L130/100)</f>
        <v>0</v>
      </c>
      <c r="N130" s="148">
        <v>0</v>
      </c>
      <c r="O130" s="148">
        <f>ROUND(E130*N130,5)</f>
        <v>0</v>
      </c>
      <c r="P130" s="148">
        <v>0</v>
      </c>
      <c r="Q130" s="148">
        <f>ROUND(E130*P130,5)</f>
        <v>0</v>
      </c>
      <c r="R130" s="148"/>
      <c r="S130" s="148"/>
      <c r="T130" s="149">
        <v>0.05</v>
      </c>
      <c r="U130" s="148">
        <f>ROUND(E130*T130,2)</f>
        <v>2.6</v>
      </c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 t="s">
        <v>126</v>
      </c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2">
      <c r="A131" s="141"/>
      <c r="B131" s="141"/>
      <c r="C131" s="179" t="s">
        <v>259</v>
      </c>
      <c r="D131" s="150"/>
      <c r="E131" s="155">
        <v>34.4</v>
      </c>
      <c r="F131" s="157"/>
      <c r="G131" s="157"/>
      <c r="H131" s="157"/>
      <c r="I131" s="157"/>
      <c r="J131" s="157"/>
      <c r="K131" s="157"/>
      <c r="L131" s="157"/>
      <c r="M131" s="157"/>
      <c r="N131" s="148"/>
      <c r="O131" s="148"/>
      <c r="P131" s="148"/>
      <c r="Q131" s="148"/>
      <c r="R131" s="148"/>
      <c r="S131" s="148"/>
      <c r="T131" s="149"/>
      <c r="U131" s="148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 t="s">
        <v>123</v>
      </c>
      <c r="AF131" s="140">
        <v>0</v>
      </c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outlineLevel="1" x14ac:dyDescent="0.2">
      <c r="A132" s="141"/>
      <c r="B132" s="141"/>
      <c r="C132" s="179" t="s">
        <v>168</v>
      </c>
      <c r="D132" s="150"/>
      <c r="E132" s="155">
        <v>-1.5760000000000001</v>
      </c>
      <c r="F132" s="157"/>
      <c r="G132" s="157"/>
      <c r="H132" s="157"/>
      <c r="I132" s="157"/>
      <c r="J132" s="157"/>
      <c r="K132" s="157"/>
      <c r="L132" s="157"/>
      <c r="M132" s="157"/>
      <c r="N132" s="148"/>
      <c r="O132" s="148"/>
      <c r="P132" s="148"/>
      <c r="Q132" s="148"/>
      <c r="R132" s="148"/>
      <c r="S132" s="148"/>
      <c r="T132" s="149"/>
      <c r="U132" s="148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 t="s">
        <v>123</v>
      </c>
      <c r="AF132" s="140">
        <v>0</v>
      </c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outlineLevel="1" x14ac:dyDescent="0.2">
      <c r="A133" s="141"/>
      <c r="B133" s="141"/>
      <c r="C133" s="179" t="s">
        <v>260</v>
      </c>
      <c r="D133" s="150"/>
      <c r="E133" s="155">
        <v>-1.1819999999999999</v>
      </c>
      <c r="F133" s="157"/>
      <c r="G133" s="157"/>
      <c r="H133" s="157"/>
      <c r="I133" s="157"/>
      <c r="J133" s="157"/>
      <c r="K133" s="157"/>
      <c r="L133" s="157"/>
      <c r="M133" s="157"/>
      <c r="N133" s="148"/>
      <c r="O133" s="148"/>
      <c r="P133" s="148"/>
      <c r="Q133" s="148"/>
      <c r="R133" s="148"/>
      <c r="S133" s="148"/>
      <c r="T133" s="149"/>
      <c r="U133" s="148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 t="s">
        <v>123</v>
      </c>
      <c r="AF133" s="140">
        <v>0</v>
      </c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outlineLevel="1" x14ac:dyDescent="0.2">
      <c r="A134" s="141"/>
      <c r="B134" s="141"/>
      <c r="C134" s="179" t="s">
        <v>166</v>
      </c>
      <c r="D134" s="150"/>
      <c r="E134" s="155">
        <v>0.36</v>
      </c>
      <c r="F134" s="157"/>
      <c r="G134" s="157"/>
      <c r="H134" s="157"/>
      <c r="I134" s="157"/>
      <c r="J134" s="157"/>
      <c r="K134" s="157"/>
      <c r="L134" s="157"/>
      <c r="M134" s="157"/>
      <c r="N134" s="148"/>
      <c r="O134" s="148"/>
      <c r="P134" s="148"/>
      <c r="Q134" s="148"/>
      <c r="R134" s="148"/>
      <c r="S134" s="148"/>
      <c r="T134" s="149"/>
      <c r="U134" s="148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 t="s">
        <v>123</v>
      </c>
      <c r="AF134" s="140">
        <v>0</v>
      </c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</row>
    <row r="135" spans="1:60" outlineLevel="1" x14ac:dyDescent="0.2">
      <c r="A135" s="141"/>
      <c r="B135" s="141"/>
      <c r="C135" s="179" t="s">
        <v>261</v>
      </c>
      <c r="D135" s="150"/>
      <c r="E135" s="155">
        <v>15.76</v>
      </c>
      <c r="F135" s="157"/>
      <c r="G135" s="157"/>
      <c r="H135" s="157"/>
      <c r="I135" s="157"/>
      <c r="J135" s="157"/>
      <c r="K135" s="157"/>
      <c r="L135" s="157"/>
      <c r="M135" s="157"/>
      <c r="N135" s="148"/>
      <c r="O135" s="148"/>
      <c r="P135" s="148"/>
      <c r="Q135" s="148"/>
      <c r="R135" s="148"/>
      <c r="S135" s="148"/>
      <c r="T135" s="149"/>
      <c r="U135" s="148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 t="s">
        <v>123</v>
      </c>
      <c r="AF135" s="140">
        <v>0</v>
      </c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outlineLevel="1" x14ac:dyDescent="0.2">
      <c r="A136" s="141"/>
      <c r="B136" s="141"/>
      <c r="C136" s="179" t="s">
        <v>262</v>
      </c>
      <c r="D136" s="150"/>
      <c r="E136" s="155">
        <v>4.22</v>
      </c>
      <c r="F136" s="157"/>
      <c r="G136" s="157"/>
      <c r="H136" s="157"/>
      <c r="I136" s="157"/>
      <c r="J136" s="157"/>
      <c r="K136" s="157"/>
      <c r="L136" s="157"/>
      <c r="M136" s="157"/>
      <c r="N136" s="148"/>
      <c r="O136" s="148"/>
      <c r="P136" s="148"/>
      <c r="Q136" s="148"/>
      <c r="R136" s="148"/>
      <c r="S136" s="148"/>
      <c r="T136" s="149"/>
      <c r="U136" s="148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 t="s">
        <v>123</v>
      </c>
      <c r="AF136" s="140">
        <v>0</v>
      </c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outlineLevel="1" x14ac:dyDescent="0.2">
      <c r="A137" s="141">
        <v>46</v>
      </c>
      <c r="B137" s="141" t="s">
        <v>265</v>
      </c>
      <c r="C137" s="178" t="s">
        <v>266</v>
      </c>
      <c r="D137" s="147" t="s">
        <v>267</v>
      </c>
      <c r="E137" s="154">
        <v>25</v>
      </c>
      <c r="F137" s="157">
        <f>H137+J137</f>
        <v>0</v>
      </c>
      <c r="G137" s="157">
        <f>ROUND(E137*F137,2)</f>
        <v>0</v>
      </c>
      <c r="H137" s="158"/>
      <c r="I137" s="157">
        <f>ROUND(E137*H137,2)</f>
        <v>0</v>
      </c>
      <c r="J137" s="158"/>
      <c r="K137" s="157">
        <f>ROUND(E137*J137,2)</f>
        <v>0</v>
      </c>
      <c r="L137" s="157">
        <v>21</v>
      </c>
      <c r="M137" s="157">
        <f>G137*(1+L137/100)</f>
        <v>0</v>
      </c>
      <c r="N137" s="148">
        <v>1E-3</v>
      </c>
      <c r="O137" s="148">
        <f>ROUND(E137*N137,5)</f>
        <v>2.5000000000000001E-2</v>
      </c>
      <c r="P137" s="148">
        <v>0</v>
      </c>
      <c r="Q137" s="148">
        <f>ROUND(E137*P137,5)</f>
        <v>0</v>
      </c>
      <c r="R137" s="148"/>
      <c r="S137" s="148"/>
      <c r="T137" s="149">
        <v>0</v>
      </c>
      <c r="U137" s="148">
        <f>ROUND(E137*T137,2)</f>
        <v>0</v>
      </c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 t="s">
        <v>187</v>
      </c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2">
      <c r="A138" s="141">
        <v>47</v>
      </c>
      <c r="B138" s="141" t="s">
        <v>268</v>
      </c>
      <c r="C138" s="178" t="s">
        <v>269</v>
      </c>
      <c r="D138" s="147" t="s">
        <v>120</v>
      </c>
      <c r="E138" s="154">
        <v>51.981999999999999</v>
      </c>
      <c r="F138" s="157">
        <f>H138+J138</f>
        <v>0</v>
      </c>
      <c r="G138" s="157">
        <f>ROUND(E138*F138,2)</f>
        <v>0</v>
      </c>
      <c r="H138" s="158"/>
      <c r="I138" s="157">
        <f>ROUND(E138*H138,2)</f>
        <v>0</v>
      </c>
      <c r="J138" s="158"/>
      <c r="K138" s="157">
        <f>ROUND(E138*J138,2)</f>
        <v>0</v>
      </c>
      <c r="L138" s="157">
        <v>21</v>
      </c>
      <c r="M138" s="157">
        <f>G138*(1+L138/100)</f>
        <v>0</v>
      </c>
      <c r="N138" s="148">
        <v>3.81E-3</v>
      </c>
      <c r="O138" s="148">
        <f>ROUND(E138*N138,5)</f>
        <v>0.19805</v>
      </c>
      <c r="P138" s="148">
        <v>0</v>
      </c>
      <c r="Q138" s="148">
        <f>ROUND(E138*P138,5)</f>
        <v>0</v>
      </c>
      <c r="R138" s="148"/>
      <c r="S138" s="148"/>
      <c r="T138" s="149">
        <v>0.98399999999999999</v>
      </c>
      <c r="U138" s="148">
        <f>ROUND(E138*T138,2)</f>
        <v>51.15</v>
      </c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 t="s">
        <v>126</v>
      </c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outlineLevel="1" x14ac:dyDescent="0.2">
      <c r="A139" s="141"/>
      <c r="B139" s="141"/>
      <c r="C139" s="179" t="s">
        <v>259</v>
      </c>
      <c r="D139" s="150"/>
      <c r="E139" s="155">
        <v>34.4</v>
      </c>
      <c r="F139" s="157"/>
      <c r="G139" s="157"/>
      <c r="H139" s="157"/>
      <c r="I139" s="157"/>
      <c r="J139" s="157"/>
      <c r="K139" s="157"/>
      <c r="L139" s="157"/>
      <c r="M139" s="157"/>
      <c r="N139" s="148"/>
      <c r="O139" s="148"/>
      <c r="P139" s="148"/>
      <c r="Q139" s="148"/>
      <c r="R139" s="148"/>
      <c r="S139" s="148"/>
      <c r="T139" s="149"/>
      <c r="U139" s="148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 t="s">
        <v>123</v>
      </c>
      <c r="AF139" s="140">
        <v>0</v>
      </c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outlineLevel="1" x14ac:dyDescent="0.2">
      <c r="A140" s="141"/>
      <c r="B140" s="141"/>
      <c r="C140" s="179" t="s">
        <v>168</v>
      </c>
      <c r="D140" s="150"/>
      <c r="E140" s="155">
        <v>-1.5760000000000001</v>
      </c>
      <c r="F140" s="157"/>
      <c r="G140" s="157"/>
      <c r="H140" s="157"/>
      <c r="I140" s="157"/>
      <c r="J140" s="157"/>
      <c r="K140" s="157"/>
      <c r="L140" s="157"/>
      <c r="M140" s="157"/>
      <c r="N140" s="148"/>
      <c r="O140" s="148"/>
      <c r="P140" s="148"/>
      <c r="Q140" s="148"/>
      <c r="R140" s="148"/>
      <c r="S140" s="148"/>
      <c r="T140" s="149"/>
      <c r="U140" s="148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 t="s">
        <v>123</v>
      </c>
      <c r="AF140" s="140">
        <v>0</v>
      </c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0"/>
      <c r="BB140" s="140"/>
      <c r="BC140" s="140"/>
      <c r="BD140" s="140"/>
      <c r="BE140" s="140"/>
      <c r="BF140" s="140"/>
      <c r="BG140" s="140"/>
      <c r="BH140" s="140"/>
    </row>
    <row r="141" spans="1:60" outlineLevel="1" x14ac:dyDescent="0.2">
      <c r="A141" s="141"/>
      <c r="B141" s="141"/>
      <c r="C141" s="179" t="s">
        <v>260</v>
      </c>
      <c r="D141" s="150"/>
      <c r="E141" s="155">
        <v>-1.1819999999999999</v>
      </c>
      <c r="F141" s="157"/>
      <c r="G141" s="157"/>
      <c r="H141" s="157"/>
      <c r="I141" s="157"/>
      <c r="J141" s="157"/>
      <c r="K141" s="157"/>
      <c r="L141" s="157"/>
      <c r="M141" s="157"/>
      <c r="N141" s="148"/>
      <c r="O141" s="148"/>
      <c r="P141" s="148"/>
      <c r="Q141" s="148"/>
      <c r="R141" s="148"/>
      <c r="S141" s="148"/>
      <c r="T141" s="149"/>
      <c r="U141" s="148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 t="s">
        <v>123</v>
      </c>
      <c r="AF141" s="140">
        <v>0</v>
      </c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outlineLevel="1" x14ac:dyDescent="0.2">
      <c r="A142" s="141"/>
      <c r="B142" s="141"/>
      <c r="C142" s="179" t="s">
        <v>166</v>
      </c>
      <c r="D142" s="150"/>
      <c r="E142" s="155">
        <v>0.36</v>
      </c>
      <c r="F142" s="157"/>
      <c r="G142" s="157"/>
      <c r="H142" s="157"/>
      <c r="I142" s="157"/>
      <c r="J142" s="157"/>
      <c r="K142" s="157"/>
      <c r="L142" s="157"/>
      <c r="M142" s="157"/>
      <c r="N142" s="148"/>
      <c r="O142" s="148"/>
      <c r="P142" s="148"/>
      <c r="Q142" s="148"/>
      <c r="R142" s="148"/>
      <c r="S142" s="148"/>
      <c r="T142" s="149"/>
      <c r="U142" s="148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 t="s">
        <v>123</v>
      </c>
      <c r="AF142" s="140">
        <v>0</v>
      </c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outlineLevel="1" x14ac:dyDescent="0.2">
      <c r="A143" s="141"/>
      <c r="B143" s="141"/>
      <c r="C143" s="179" t="s">
        <v>261</v>
      </c>
      <c r="D143" s="150"/>
      <c r="E143" s="155">
        <v>15.76</v>
      </c>
      <c r="F143" s="157"/>
      <c r="G143" s="157"/>
      <c r="H143" s="157"/>
      <c r="I143" s="157"/>
      <c r="J143" s="157"/>
      <c r="K143" s="157"/>
      <c r="L143" s="157"/>
      <c r="M143" s="157"/>
      <c r="N143" s="148"/>
      <c r="O143" s="148"/>
      <c r="P143" s="148"/>
      <c r="Q143" s="148"/>
      <c r="R143" s="148"/>
      <c r="S143" s="148"/>
      <c r="T143" s="149"/>
      <c r="U143" s="148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 t="s">
        <v>123</v>
      </c>
      <c r="AF143" s="140">
        <v>0</v>
      </c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</row>
    <row r="144" spans="1:60" outlineLevel="1" x14ac:dyDescent="0.2">
      <c r="A144" s="141"/>
      <c r="B144" s="141"/>
      <c r="C144" s="179" t="s">
        <v>262</v>
      </c>
      <c r="D144" s="150"/>
      <c r="E144" s="155">
        <v>4.22</v>
      </c>
      <c r="F144" s="157"/>
      <c r="G144" s="157"/>
      <c r="H144" s="157"/>
      <c r="I144" s="157"/>
      <c r="J144" s="157"/>
      <c r="K144" s="157"/>
      <c r="L144" s="157"/>
      <c r="M144" s="157"/>
      <c r="N144" s="148"/>
      <c r="O144" s="148"/>
      <c r="P144" s="148"/>
      <c r="Q144" s="148"/>
      <c r="R144" s="148"/>
      <c r="S144" s="148"/>
      <c r="T144" s="149"/>
      <c r="U144" s="148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 t="s">
        <v>123</v>
      </c>
      <c r="AF144" s="140">
        <v>0</v>
      </c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outlineLevel="1" x14ac:dyDescent="0.2">
      <c r="A145" s="141">
        <v>48</v>
      </c>
      <c r="B145" s="141" t="s">
        <v>270</v>
      </c>
      <c r="C145" s="178" t="s">
        <v>271</v>
      </c>
      <c r="D145" s="147" t="s">
        <v>120</v>
      </c>
      <c r="E145" s="154">
        <v>54.581099999999999</v>
      </c>
      <c r="F145" s="157">
        <f>H145+J145</f>
        <v>0</v>
      </c>
      <c r="G145" s="157">
        <f>ROUND(E145*F145,2)</f>
        <v>0</v>
      </c>
      <c r="H145" s="158"/>
      <c r="I145" s="157">
        <f>ROUND(E145*H145,2)</f>
        <v>0</v>
      </c>
      <c r="J145" s="158"/>
      <c r="K145" s="157">
        <f>ROUND(E145*J145,2)</f>
        <v>0</v>
      </c>
      <c r="L145" s="157">
        <v>21</v>
      </c>
      <c r="M145" s="157">
        <f>G145*(1+L145/100)</f>
        <v>0</v>
      </c>
      <c r="N145" s="148">
        <v>1.9429999999999999E-2</v>
      </c>
      <c r="O145" s="148">
        <f>ROUND(E145*N145,5)</f>
        <v>1.0605100000000001</v>
      </c>
      <c r="P145" s="148">
        <v>0</v>
      </c>
      <c r="Q145" s="148">
        <f>ROUND(E145*P145,5)</f>
        <v>0</v>
      </c>
      <c r="R145" s="148"/>
      <c r="S145" s="148"/>
      <c r="T145" s="149">
        <v>0</v>
      </c>
      <c r="U145" s="148">
        <f>ROUND(E145*T145,2)</f>
        <v>0</v>
      </c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 t="s">
        <v>187</v>
      </c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outlineLevel="1" x14ac:dyDescent="0.2">
      <c r="A146" s="141"/>
      <c r="B146" s="141"/>
      <c r="C146" s="179" t="s">
        <v>259</v>
      </c>
      <c r="D146" s="150"/>
      <c r="E146" s="155">
        <v>34.4</v>
      </c>
      <c r="F146" s="157"/>
      <c r="G146" s="157"/>
      <c r="H146" s="157"/>
      <c r="I146" s="157"/>
      <c r="J146" s="157"/>
      <c r="K146" s="157"/>
      <c r="L146" s="157"/>
      <c r="M146" s="157"/>
      <c r="N146" s="148"/>
      <c r="O146" s="148"/>
      <c r="P146" s="148"/>
      <c r="Q146" s="148"/>
      <c r="R146" s="148"/>
      <c r="S146" s="148"/>
      <c r="T146" s="149"/>
      <c r="U146" s="148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 t="s">
        <v>123</v>
      </c>
      <c r="AF146" s="140">
        <v>0</v>
      </c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outlineLevel="1" x14ac:dyDescent="0.2">
      <c r="A147" s="141"/>
      <c r="B147" s="141"/>
      <c r="C147" s="179" t="s">
        <v>168</v>
      </c>
      <c r="D147" s="150"/>
      <c r="E147" s="155">
        <v>-1.5760000000000001</v>
      </c>
      <c r="F147" s="157"/>
      <c r="G147" s="157"/>
      <c r="H147" s="157"/>
      <c r="I147" s="157"/>
      <c r="J147" s="157"/>
      <c r="K147" s="157"/>
      <c r="L147" s="157"/>
      <c r="M147" s="157"/>
      <c r="N147" s="148"/>
      <c r="O147" s="148"/>
      <c r="P147" s="148"/>
      <c r="Q147" s="148"/>
      <c r="R147" s="148"/>
      <c r="S147" s="148"/>
      <c r="T147" s="149"/>
      <c r="U147" s="148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 t="s">
        <v>123</v>
      </c>
      <c r="AF147" s="140">
        <v>0</v>
      </c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outlineLevel="1" x14ac:dyDescent="0.2">
      <c r="A148" s="141"/>
      <c r="B148" s="141"/>
      <c r="C148" s="179" t="s">
        <v>260</v>
      </c>
      <c r="D148" s="150"/>
      <c r="E148" s="155">
        <v>-1.1819999999999999</v>
      </c>
      <c r="F148" s="157"/>
      <c r="G148" s="157"/>
      <c r="H148" s="157"/>
      <c r="I148" s="157"/>
      <c r="J148" s="157"/>
      <c r="K148" s="157"/>
      <c r="L148" s="157"/>
      <c r="M148" s="157"/>
      <c r="N148" s="148"/>
      <c r="O148" s="148"/>
      <c r="P148" s="148"/>
      <c r="Q148" s="148"/>
      <c r="R148" s="148"/>
      <c r="S148" s="148"/>
      <c r="T148" s="149"/>
      <c r="U148" s="148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 t="s">
        <v>123</v>
      </c>
      <c r="AF148" s="140">
        <v>0</v>
      </c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0"/>
      <c r="BB148" s="140"/>
      <c r="BC148" s="140"/>
      <c r="BD148" s="140"/>
      <c r="BE148" s="140"/>
      <c r="BF148" s="140"/>
      <c r="BG148" s="140"/>
      <c r="BH148" s="140"/>
    </row>
    <row r="149" spans="1:60" outlineLevel="1" x14ac:dyDescent="0.2">
      <c r="A149" s="141"/>
      <c r="B149" s="141"/>
      <c r="C149" s="179" t="s">
        <v>166</v>
      </c>
      <c r="D149" s="150"/>
      <c r="E149" s="155">
        <v>0.36</v>
      </c>
      <c r="F149" s="157"/>
      <c r="G149" s="157"/>
      <c r="H149" s="157"/>
      <c r="I149" s="157"/>
      <c r="J149" s="157"/>
      <c r="K149" s="157"/>
      <c r="L149" s="157"/>
      <c r="M149" s="157"/>
      <c r="N149" s="148"/>
      <c r="O149" s="148"/>
      <c r="P149" s="148"/>
      <c r="Q149" s="148"/>
      <c r="R149" s="148"/>
      <c r="S149" s="148"/>
      <c r="T149" s="149"/>
      <c r="U149" s="148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 t="s">
        <v>123</v>
      </c>
      <c r="AF149" s="140">
        <v>0</v>
      </c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0"/>
      <c r="BB149" s="140"/>
      <c r="BC149" s="140"/>
      <c r="BD149" s="140"/>
      <c r="BE149" s="140"/>
      <c r="BF149" s="140"/>
      <c r="BG149" s="140"/>
      <c r="BH149" s="140"/>
    </row>
    <row r="150" spans="1:60" outlineLevel="1" x14ac:dyDescent="0.2">
      <c r="A150" s="141"/>
      <c r="B150" s="141"/>
      <c r="C150" s="179" t="s">
        <v>261</v>
      </c>
      <c r="D150" s="150"/>
      <c r="E150" s="155">
        <v>15.76</v>
      </c>
      <c r="F150" s="157"/>
      <c r="G150" s="157"/>
      <c r="H150" s="157"/>
      <c r="I150" s="157"/>
      <c r="J150" s="157"/>
      <c r="K150" s="157"/>
      <c r="L150" s="157"/>
      <c r="M150" s="157"/>
      <c r="N150" s="148"/>
      <c r="O150" s="148"/>
      <c r="P150" s="148"/>
      <c r="Q150" s="148"/>
      <c r="R150" s="148"/>
      <c r="S150" s="148"/>
      <c r="T150" s="149"/>
      <c r="U150" s="148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 t="s">
        <v>123</v>
      </c>
      <c r="AF150" s="140">
        <v>0</v>
      </c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2">
      <c r="A151" s="141"/>
      <c r="B151" s="141"/>
      <c r="C151" s="179" t="s">
        <v>262</v>
      </c>
      <c r="D151" s="150"/>
      <c r="E151" s="155">
        <v>4.22</v>
      </c>
      <c r="F151" s="157"/>
      <c r="G151" s="157"/>
      <c r="H151" s="157"/>
      <c r="I151" s="157"/>
      <c r="J151" s="157"/>
      <c r="K151" s="157"/>
      <c r="L151" s="157"/>
      <c r="M151" s="157"/>
      <c r="N151" s="148"/>
      <c r="O151" s="148"/>
      <c r="P151" s="148"/>
      <c r="Q151" s="148"/>
      <c r="R151" s="148"/>
      <c r="S151" s="148"/>
      <c r="T151" s="149"/>
      <c r="U151" s="148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 t="s">
        <v>123</v>
      </c>
      <c r="AF151" s="140">
        <v>0</v>
      </c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</row>
    <row r="152" spans="1:60" outlineLevel="1" x14ac:dyDescent="0.2">
      <c r="A152" s="141"/>
      <c r="B152" s="141"/>
      <c r="C152" s="179" t="s">
        <v>272</v>
      </c>
      <c r="D152" s="150"/>
      <c r="E152" s="155">
        <v>2.5991</v>
      </c>
      <c r="F152" s="157"/>
      <c r="G152" s="157"/>
      <c r="H152" s="157"/>
      <c r="I152" s="157"/>
      <c r="J152" s="157"/>
      <c r="K152" s="157"/>
      <c r="L152" s="157"/>
      <c r="M152" s="157"/>
      <c r="N152" s="148"/>
      <c r="O152" s="148"/>
      <c r="P152" s="148"/>
      <c r="Q152" s="148"/>
      <c r="R152" s="148"/>
      <c r="S152" s="148"/>
      <c r="T152" s="149"/>
      <c r="U152" s="148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 t="s">
        <v>123</v>
      </c>
      <c r="AF152" s="140">
        <v>0</v>
      </c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outlineLevel="1" x14ac:dyDescent="0.2">
      <c r="A153" s="141">
        <v>49</v>
      </c>
      <c r="B153" s="141" t="s">
        <v>273</v>
      </c>
      <c r="C153" s="178" t="s">
        <v>274</v>
      </c>
      <c r="D153" s="147" t="s">
        <v>275</v>
      </c>
      <c r="E153" s="154">
        <v>22.4</v>
      </c>
      <c r="F153" s="157">
        <f>H153+J153</f>
        <v>0</v>
      </c>
      <c r="G153" s="157">
        <f>ROUND(E153*F153,2)</f>
        <v>0</v>
      </c>
      <c r="H153" s="158"/>
      <c r="I153" s="157">
        <f>ROUND(E153*H153,2)</f>
        <v>0</v>
      </c>
      <c r="J153" s="158"/>
      <c r="K153" s="157">
        <f>ROUND(E153*J153,2)</f>
        <v>0</v>
      </c>
      <c r="L153" s="157">
        <v>21</v>
      </c>
      <c r="M153" s="157">
        <f>G153*(1+L153/100)</f>
        <v>0</v>
      </c>
      <c r="N153" s="148">
        <v>0</v>
      </c>
      <c r="O153" s="148">
        <f>ROUND(E153*N153,5)</f>
        <v>0</v>
      </c>
      <c r="P153" s="148">
        <v>0</v>
      </c>
      <c r="Q153" s="148">
        <f>ROUND(E153*P153,5)</f>
        <v>0</v>
      </c>
      <c r="R153" s="148"/>
      <c r="S153" s="148"/>
      <c r="T153" s="149">
        <v>0</v>
      </c>
      <c r="U153" s="148">
        <f>ROUND(E153*T153,2)</f>
        <v>0</v>
      </c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 t="s">
        <v>126</v>
      </c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outlineLevel="1" x14ac:dyDescent="0.2">
      <c r="A154" s="141">
        <v>50</v>
      </c>
      <c r="B154" s="141" t="s">
        <v>276</v>
      </c>
      <c r="C154" s="178" t="s">
        <v>277</v>
      </c>
      <c r="D154" s="147" t="s">
        <v>0</v>
      </c>
      <c r="E154" s="154">
        <v>0</v>
      </c>
      <c r="F154" s="157">
        <f>H154+J154</f>
        <v>0</v>
      </c>
      <c r="G154" s="157">
        <f>ROUND(E154*F154,2)</f>
        <v>0</v>
      </c>
      <c r="H154" s="158"/>
      <c r="I154" s="157">
        <f>ROUND(E154*H154,2)</f>
        <v>0</v>
      </c>
      <c r="J154" s="158"/>
      <c r="K154" s="157">
        <f>ROUND(E154*J154,2)</f>
        <v>0</v>
      </c>
      <c r="L154" s="157">
        <v>21</v>
      </c>
      <c r="M154" s="157">
        <f>G154*(1+L154/100)</f>
        <v>0</v>
      </c>
      <c r="N154" s="148">
        <v>0</v>
      </c>
      <c r="O154" s="148">
        <f>ROUND(E154*N154,5)</f>
        <v>0</v>
      </c>
      <c r="P154" s="148">
        <v>0</v>
      </c>
      <c r="Q154" s="148">
        <f>ROUND(E154*P154,5)</f>
        <v>0</v>
      </c>
      <c r="R154" s="148"/>
      <c r="S154" s="148"/>
      <c r="T154" s="149">
        <v>0</v>
      </c>
      <c r="U154" s="148">
        <f>ROUND(E154*T154,2)</f>
        <v>0</v>
      </c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 t="s">
        <v>126</v>
      </c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outlineLevel="1" x14ac:dyDescent="0.2">
      <c r="A155" s="141">
        <v>51</v>
      </c>
      <c r="B155" s="141" t="s">
        <v>278</v>
      </c>
      <c r="C155" s="178" t="s">
        <v>279</v>
      </c>
      <c r="D155" s="147" t="s">
        <v>0</v>
      </c>
      <c r="E155" s="154">
        <v>0</v>
      </c>
      <c r="F155" s="157">
        <f>H155+J155</f>
        <v>0</v>
      </c>
      <c r="G155" s="157">
        <f>ROUND(E155*F155,2)</f>
        <v>0</v>
      </c>
      <c r="H155" s="158"/>
      <c r="I155" s="157">
        <f>ROUND(E155*H155,2)</f>
        <v>0</v>
      </c>
      <c r="J155" s="158"/>
      <c r="K155" s="157">
        <f>ROUND(E155*J155,2)</f>
        <v>0</v>
      </c>
      <c r="L155" s="157">
        <v>21</v>
      </c>
      <c r="M155" s="157">
        <f>G155*(1+L155/100)</f>
        <v>0</v>
      </c>
      <c r="N155" s="148">
        <v>0</v>
      </c>
      <c r="O155" s="148">
        <f>ROUND(E155*N155,5)</f>
        <v>0</v>
      </c>
      <c r="P155" s="148">
        <v>0</v>
      </c>
      <c r="Q155" s="148">
        <f>ROUND(E155*P155,5)</f>
        <v>0</v>
      </c>
      <c r="R155" s="148"/>
      <c r="S155" s="148"/>
      <c r="T155" s="149">
        <v>0</v>
      </c>
      <c r="U155" s="148">
        <f>ROUND(E155*T155,2)</f>
        <v>0</v>
      </c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 t="s">
        <v>126</v>
      </c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x14ac:dyDescent="0.2">
      <c r="A156" s="142" t="s">
        <v>116</v>
      </c>
      <c r="B156" s="142" t="s">
        <v>83</v>
      </c>
      <c r="C156" s="180" t="s">
        <v>84</v>
      </c>
      <c r="D156" s="151"/>
      <c r="E156" s="156"/>
      <c r="F156" s="159"/>
      <c r="G156" s="159">
        <f>SUMIF(AE157:AE160,"&lt;&gt;NOR",G157:G160)</f>
        <v>0</v>
      </c>
      <c r="H156" s="159"/>
      <c r="I156" s="159">
        <f>SUM(I157:I160)</f>
        <v>0</v>
      </c>
      <c r="J156" s="159"/>
      <c r="K156" s="159">
        <f>SUM(K157:K160)</f>
        <v>0</v>
      </c>
      <c r="L156" s="159"/>
      <c r="M156" s="159">
        <f>SUM(M157:M160)</f>
        <v>0</v>
      </c>
      <c r="N156" s="152"/>
      <c r="O156" s="152">
        <f>SUM(O157:O160)</f>
        <v>1.1979999999999999E-2</v>
      </c>
      <c r="P156" s="152"/>
      <c r="Q156" s="152">
        <f>SUM(Q157:Q160)</f>
        <v>0</v>
      </c>
      <c r="R156" s="152"/>
      <c r="S156" s="152"/>
      <c r="T156" s="153"/>
      <c r="U156" s="152">
        <f>SUM(U157:U160)</f>
        <v>4.0199999999999996</v>
      </c>
      <c r="AE156" t="s">
        <v>117</v>
      </c>
    </row>
    <row r="157" spans="1:60" outlineLevel="1" x14ac:dyDescent="0.2">
      <c r="A157" s="141">
        <v>52</v>
      </c>
      <c r="B157" s="141" t="s">
        <v>280</v>
      </c>
      <c r="C157" s="178" t="s">
        <v>281</v>
      </c>
      <c r="D157" s="147" t="s">
        <v>120</v>
      </c>
      <c r="E157" s="154">
        <v>29.96</v>
      </c>
      <c r="F157" s="157">
        <f>H157+J157</f>
        <v>0</v>
      </c>
      <c r="G157" s="157">
        <f>ROUND(E157*F157,2)</f>
        <v>0</v>
      </c>
      <c r="H157" s="158"/>
      <c r="I157" s="157">
        <f>ROUND(E157*H157,2)</f>
        <v>0</v>
      </c>
      <c r="J157" s="158"/>
      <c r="K157" s="157">
        <f>ROUND(E157*J157,2)</f>
        <v>0</v>
      </c>
      <c r="L157" s="157">
        <v>21</v>
      </c>
      <c r="M157" s="157">
        <f>G157*(1+L157/100)</f>
        <v>0</v>
      </c>
      <c r="N157" s="148">
        <v>1.9000000000000001E-4</v>
      </c>
      <c r="O157" s="148">
        <f>ROUND(E157*N157,5)</f>
        <v>5.6899999999999997E-3</v>
      </c>
      <c r="P157" s="148">
        <v>0</v>
      </c>
      <c r="Q157" s="148">
        <f>ROUND(E157*P157,5)</f>
        <v>0</v>
      </c>
      <c r="R157" s="148"/>
      <c r="S157" s="148"/>
      <c r="T157" s="149">
        <v>3.2480000000000002E-2</v>
      </c>
      <c r="U157" s="148">
        <f>ROUND(E157*T157,2)</f>
        <v>0.97</v>
      </c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 t="s">
        <v>126</v>
      </c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outlineLevel="1" x14ac:dyDescent="0.2">
      <c r="A158" s="141"/>
      <c r="B158" s="141"/>
      <c r="C158" s="179" t="s">
        <v>282</v>
      </c>
      <c r="D158" s="150"/>
      <c r="E158" s="155">
        <v>29.96</v>
      </c>
      <c r="F158" s="157"/>
      <c r="G158" s="157"/>
      <c r="H158" s="157"/>
      <c r="I158" s="157"/>
      <c r="J158" s="157"/>
      <c r="K158" s="157"/>
      <c r="L158" s="157"/>
      <c r="M158" s="157"/>
      <c r="N158" s="148"/>
      <c r="O158" s="148"/>
      <c r="P158" s="148"/>
      <c r="Q158" s="148"/>
      <c r="R158" s="148"/>
      <c r="S158" s="148"/>
      <c r="T158" s="149"/>
      <c r="U158" s="148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 t="s">
        <v>123</v>
      </c>
      <c r="AF158" s="140">
        <v>0</v>
      </c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  <c r="AV158" s="140"/>
      <c r="AW158" s="140"/>
      <c r="AX158" s="140"/>
      <c r="AY158" s="140"/>
      <c r="AZ158" s="140"/>
      <c r="BA158" s="140"/>
      <c r="BB158" s="140"/>
      <c r="BC158" s="140"/>
      <c r="BD158" s="140"/>
      <c r="BE158" s="140"/>
      <c r="BF158" s="140"/>
      <c r="BG158" s="140"/>
      <c r="BH158" s="140"/>
    </row>
    <row r="159" spans="1:60" outlineLevel="1" x14ac:dyDescent="0.2">
      <c r="A159" s="141">
        <v>53</v>
      </c>
      <c r="B159" s="141" t="s">
        <v>283</v>
      </c>
      <c r="C159" s="178" t="s">
        <v>284</v>
      </c>
      <c r="D159" s="147" t="s">
        <v>120</v>
      </c>
      <c r="E159" s="154">
        <v>29.96</v>
      </c>
      <c r="F159" s="157">
        <f>H159+J159</f>
        <v>0</v>
      </c>
      <c r="G159" s="157">
        <f>ROUND(E159*F159,2)</f>
        <v>0</v>
      </c>
      <c r="H159" s="158"/>
      <c r="I159" s="157">
        <f>ROUND(E159*H159,2)</f>
        <v>0</v>
      </c>
      <c r="J159" s="158"/>
      <c r="K159" s="157">
        <f>ROUND(E159*J159,2)</f>
        <v>0</v>
      </c>
      <c r="L159" s="157">
        <v>21</v>
      </c>
      <c r="M159" s="157">
        <f>G159*(1+L159/100)</f>
        <v>0</v>
      </c>
      <c r="N159" s="148">
        <v>2.1000000000000001E-4</v>
      </c>
      <c r="O159" s="148">
        <f>ROUND(E159*N159,5)</f>
        <v>6.2899999999999996E-3</v>
      </c>
      <c r="P159" s="148">
        <v>0</v>
      </c>
      <c r="Q159" s="148">
        <f>ROUND(E159*P159,5)</f>
        <v>0</v>
      </c>
      <c r="R159" s="148"/>
      <c r="S159" s="148"/>
      <c r="T159" s="149">
        <v>0.10191</v>
      </c>
      <c r="U159" s="148">
        <f>ROUND(E159*T159,2)</f>
        <v>3.05</v>
      </c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 t="s">
        <v>126</v>
      </c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outlineLevel="1" x14ac:dyDescent="0.2">
      <c r="A160" s="141"/>
      <c r="B160" s="141"/>
      <c r="C160" s="179" t="s">
        <v>282</v>
      </c>
      <c r="D160" s="150"/>
      <c r="E160" s="155">
        <v>29.96</v>
      </c>
      <c r="F160" s="157"/>
      <c r="G160" s="157"/>
      <c r="H160" s="157"/>
      <c r="I160" s="157"/>
      <c r="J160" s="157"/>
      <c r="K160" s="157"/>
      <c r="L160" s="157"/>
      <c r="M160" s="157"/>
      <c r="N160" s="148"/>
      <c r="O160" s="148"/>
      <c r="P160" s="148"/>
      <c r="Q160" s="148"/>
      <c r="R160" s="148"/>
      <c r="S160" s="148"/>
      <c r="T160" s="149"/>
      <c r="U160" s="148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 t="s">
        <v>123</v>
      </c>
      <c r="AF160" s="140">
        <v>0</v>
      </c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x14ac:dyDescent="0.2">
      <c r="A161" s="142" t="s">
        <v>116</v>
      </c>
      <c r="B161" s="142" t="s">
        <v>85</v>
      </c>
      <c r="C161" s="180" t="s">
        <v>86</v>
      </c>
      <c r="D161" s="151"/>
      <c r="E161" s="156"/>
      <c r="F161" s="159"/>
      <c r="G161" s="159">
        <f>SUMIF(AE162:AE162,"&lt;&gt;NOR",G162:G162)</f>
        <v>0</v>
      </c>
      <c r="H161" s="159"/>
      <c r="I161" s="159">
        <f>SUM(I162:I162)</f>
        <v>0</v>
      </c>
      <c r="J161" s="159"/>
      <c r="K161" s="159">
        <f>SUM(K162:K162)</f>
        <v>0</v>
      </c>
      <c r="L161" s="159"/>
      <c r="M161" s="159">
        <f>SUM(M162:M162)</f>
        <v>0</v>
      </c>
      <c r="N161" s="152"/>
      <c r="O161" s="152">
        <f>SUM(O162:O162)</f>
        <v>0</v>
      </c>
      <c r="P161" s="152"/>
      <c r="Q161" s="152">
        <f>SUM(Q162:Q162)</f>
        <v>0</v>
      </c>
      <c r="R161" s="152"/>
      <c r="S161" s="152"/>
      <c r="T161" s="153"/>
      <c r="U161" s="152">
        <f>SUM(U162:U162)</f>
        <v>0</v>
      </c>
      <c r="AE161" t="s">
        <v>117</v>
      </c>
    </row>
    <row r="162" spans="1:60" ht="22.5" outlineLevel="1" x14ac:dyDescent="0.2">
      <c r="A162" s="141">
        <v>54</v>
      </c>
      <c r="B162" s="141" t="s">
        <v>285</v>
      </c>
      <c r="C162" s="178" t="s">
        <v>286</v>
      </c>
      <c r="D162" s="147" t="s">
        <v>154</v>
      </c>
      <c r="E162" s="154">
        <v>2</v>
      </c>
      <c r="F162" s="157">
        <f>H162+J162</f>
        <v>0</v>
      </c>
      <c r="G162" s="157">
        <f>ROUND(E162*F162,2)</f>
        <v>0</v>
      </c>
      <c r="H162" s="158"/>
      <c r="I162" s="157">
        <f>ROUND(E162*H162,2)</f>
        <v>0</v>
      </c>
      <c r="J162" s="158"/>
      <c r="K162" s="157">
        <f>ROUND(E162*J162,2)</f>
        <v>0</v>
      </c>
      <c r="L162" s="157">
        <v>21</v>
      </c>
      <c r="M162" s="157">
        <f>G162*(1+L162/100)</f>
        <v>0</v>
      </c>
      <c r="N162" s="148">
        <v>0</v>
      </c>
      <c r="O162" s="148">
        <f>ROUND(E162*N162,5)</f>
        <v>0</v>
      </c>
      <c r="P162" s="148">
        <v>0</v>
      </c>
      <c r="Q162" s="148">
        <f>ROUND(E162*P162,5)</f>
        <v>0</v>
      </c>
      <c r="R162" s="148"/>
      <c r="S162" s="148"/>
      <c r="T162" s="149">
        <v>0</v>
      </c>
      <c r="U162" s="148">
        <f>ROUND(E162*T162,2)</f>
        <v>0</v>
      </c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 t="s">
        <v>126</v>
      </c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x14ac:dyDescent="0.2">
      <c r="A163" s="142" t="s">
        <v>116</v>
      </c>
      <c r="B163" s="142" t="s">
        <v>87</v>
      </c>
      <c r="C163" s="180" t="s">
        <v>88</v>
      </c>
      <c r="D163" s="151"/>
      <c r="E163" s="156"/>
      <c r="F163" s="159"/>
      <c r="G163" s="159">
        <f>SUMIF(AE164:AE171,"&lt;&gt;NOR",G164:G171)</f>
        <v>0</v>
      </c>
      <c r="H163" s="159"/>
      <c r="I163" s="159">
        <f>SUM(I164:I171)</f>
        <v>0</v>
      </c>
      <c r="J163" s="159"/>
      <c r="K163" s="159">
        <f>SUM(K164:K171)</f>
        <v>0</v>
      </c>
      <c r="L163" s="159"/>
      <c r="M163" s="159">
        <f>SUM(M164:M171)</f>
        <v>0</v>
      </c>
      <c r="N163" s="152"/>
      <c r="O163" s="152">
        <f>SUM(O164:O171)</f>
        <v>0</v>
      </c>
      <c r="P163" s="152"/>
      <c r="Q163" s="152">
        <f>SUM(Q164:Q171)</f>
        <v>0</v>
      </c>
      <c r="R163" s="152"/>
      <c r="S163" s="152"/>
      <c r="T163" s="153"/>
      <c r="U163" s="152">
        <f>SUM(U164:U171)</f>
        <v>28.21</v>
      </c>
      <c r="AE163" t="s">
        <v>117</v>
      </c>
    </row>
    <row r="164" spans="1:60" outlineLevel="1" x14ac:dyDescent="0.2">
      <c r="A164" s="141">
        <v>55</v>
      </c>
      <c r="B164" s="141" t="s">
        <v>287</v>
      </c>
      <c r="C164" s="178" t="s">
        <v>288</v>
      </c>
      <c r="D164" s="147" t="s">
        <v>171</v>
      </c>
      <c r="E164" s="154">
        <v>15.232480000000001</v>
      </c>
      <c r="F164" s="157">
        <f>H164+J164</f>
        <v>0</v>
      </c>
      <c r="G164" s="157">
        <f>ROUND(E164*F164,2)</f>
        <v>0</v>
      </c>
      <c r="H164" s="158"/>
      <c r="I164" s="157">
        <f>ROUND(E164*H164,2)</f>
        <v>0</v>
      </c>
      <c r="J164" s="158"/>
      <c r="K164" s="157">
        <f>ROUND(E164*J164,2)</f>
        <v>0</v>
      </c>
      <c r="L164" s="157">
        <v>21</v>
      </c>
      <c r="M164" s="157">
        <f>G164*(1+L164/100)</f>
        <v>0</v>
      </c>
      <c r="N164" s="148">
        <v>0</v>
      </c>
      <c r="O164" s="148">
        <f>ROUND(E164*N164,5)</f>
        <v>0</v>
      </c>
      <c r="P164" s="148">
        <v>0</v>
      </c>
      <c r="Q164" s="148">
        <f>ROUND(E164*P164,5)</f>
        <v>0</v>
      </c>
      <c r="R164" s="148"/>
      <c r="S164" s="148"/>
      <c r="T164" s="149">
        <v>0.49</v>
      </c>
      <c r="U164" s="148">
        <f>ROUND(E164*T164,2)</f>
        <v>7.46</v>
      </c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 t="s">
        <v>126</v>
      </c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outlineLevel="1" x14ac:dyDescent="0.2">
      <c r="A165" s="141">
        <v>56</v>
      </c>
      <c r="B165" s="141" t="s">
        <v>289</v>
      </c>
      <c r="C165" s="178" t="s">
        <v>290</v>
      </c>
      <c r="D165" s="147" t="s">
        <v>171</v>
      </c>
      <c r="E165" s="154">
        <v>76.162400000000005</v>
      </c>
      <c r="F165" s="157">
        <f>H165+J165</f>
        <v>0</v>
      </c>
      <c r="G165" s="157">
        <f>ROUND(E165*F165,2)</f>
        <v>0</v>
      </c>
      <c r="H165" s="158"/>
      <c r="I165" s="157">
        <f>ROUND(E165*H165,2)</f>
        <v>0</v>
      </c>
      <c r="J165" s="158"/>
      <c r="K165" s="157">
        <f>ROUND(E165*J165,2)</f>
        <v>0</v>
      </c>
      <c r="L165" s="157">
        <v>21</v>
      </c>
      <c r="M165" s="157">
        <f>G165*(1+L165/100)</f>
        <v>0</v>
      </c>
      <c r="N165" s="148">
        <v>0</v>
      </c>
      <c r="O165" s="148">
        <f>ROUND(E165*N165,5)</f>
        <v>0</v>
      </c>
      <c r="P165" s="148">
        <v>0</v>
      </c>
      <c r="Q165" s="148">
        <f>ROUND(E165*P165,5)</f>
        <v>0</v>
      </c>
      <c r="R165" s="148"/>
      <c r="S165" s="148"/>
      <c r="T165" s="149">
        <v>0</v>
      </c>
      <c r="U165" s="148">
        <f>ROUND(E165*T165,2)</f>
        <v>0</v>
      </c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 t="s">
        <v>126</v>
      </c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  <c r="AV165" s="140"/>
      <c r="AW165" s="140"/>
      <c r="AX165" s="140"/>
      <c r="AY165" s="140"/>
      <c r="AZ165" s="140"/>
      <c r="BA165" s="140"/>
      <c r="BB165" s="140"/>
      <c r="BC165" s="140"/>
      <c r="BD165" s="140"/>
      <c r="BE165" s="140"/>
      <c r="BF165" s="140"/>
      <c r="BG165" s="140"/>
      <c r="BH165" s="140"/>
    </row>
    <row r="166" spans="1:60" outlineLevel="1" x14ac:dyDescent="0.2">
      <c r="A166" s="141"/>
      <c r="B166" s="141"/>
      <c r="C166" s="179" t="s">
        <v>291</v>
      </c>
      <c r="D166" s="150"/>
      <c r="E166" s="155">
        <v>76.162400000000005</v>
      </c>
      <c r="F166" s="157"/>
      <c r="G166" s="157"/>
      <c r="H166" s="157"/>
      <c r="I166" s="157"/>
      <c r="J166" s="157"/>
      <c r="K166" s="157"/>
      <c r="L166" s="157"/>
      <c r="M166" s="157"/>
      <c r="N166" s="148"/>
      <c r="O166" s="148"/>
      <c r="P166" s="148"/>
      <c r="Q166" s="148"/>
      <c r="R166" s="148"/>
      <c r="S166" s="148"/>
      <c r="T166" s="149"/>
      <c r="U166" s="148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 t="s">
        <v>123</v>
      </c>
      <c r="AF166" s="140">
        <v>0</v>
      </c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  <c r="AV166" s="140"/>
      <c r="AW166" s="140"/>
      <c r="AX166" s="140"/>
      <c r="AY166" s="140"/>
      <c r="AZ166" s="140"/>
      <c r="BA166" s="140"/>
      <c r="BB166" s="140"/>
      <c r="BC166" s="140"/>
      <c r="BD166" s="140"/>
      <c r="BE166" s="140"/>
      <c r="BF166" s="140"/>
      <c r="BG166" s="140"/>
      <c r="BH166" s="140"/>
    </row>
    <row r="167" spans="1:60" outlineLevel="1" x14ac:dyDescent="0.2">
      <c r="A167" s="141">
        <v>57</v>
      </c>
      <c r="B167" s="141" t="s">
        <v>292</v>
      </c>
      <c r="C167" s="178" t="s">
        <v>293</v>
      </c>
      <c r="D167" s="147" t="s">
        <v>171</v>
      </c>
      <c r="E167" s="154">
        <v>15.232480000000001</v>
      </c>
      <c r="F167" s="157">
        <f>H167+J167</f>
        <v>0</v>
      </c>
      <c r="G167" s="157">
        <f>ROUND(E167*F167,2)</f>
        <v>0</v>
      </c>
      <c r="H167" s="158"/>
      <c r="I167" s="157">
        <f>ROUND(E167*H167,2)</f>
        <v>0</v>
      </c>
      <c r="J167" s="158"/>
      <c r="K167" s="157">
        <f>ROUND(E167*J167,2)</f>
        <v>0</v>
      </c>
      <c r="L167" s="157">
        <v>21</v>
      </c>
      <c r="M167" s="157">
        <f>G167*(1+L167/100)</f>
        <v>0</v>
      </c>
      <c r="N167" s="148">
        <v>0</v>
      </c>
      <c r="O167" s="148">
        <f>ROUND(E167*N167,5)</f>
        <v>0</v>
      </c>
      <c r="P167" s="148">
        <v>0</v>
      </c>
      <c r="Q167" s="148">
        <f>ROUND(E167*P167,5)</f>
        <v>0</v>
      </c>
      <c r="R167" s="148"/>
      <c r="S167" s="148"/>
      <c r="T167" s="149">
        <v>0.94199999999999995</v>
      </c>
      <c r="U167" s="148">
        <f>ROUND(E167*T167,2)</f>
        <v>14.35</v>
      </c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 t="s">
        <v>126</v>
      </c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</row>
    <row r="168" spans="1:60" outlineLevel="1" x14ac:dyDescent="0.2">
      <c r="A168" s="141">
        <v>58</v>
      </c>
      <c r="B168" s="141" t="s">
        <v>294</v>
      </c>
      <c r="C168" s="178" t="s">
        <v>295</v>
      </c>
      <c r="D168" s="147" t="s">
        <v>171</v>
      </c>
      <c r="E168" s="154">
        <v>60.929920000000003</v>
      </c>
      <c r="F168" s="157">
        <f>H168+J168</f>
        <v>0</v>
      </c>
      <c r="G168" s="157">
        <f>ROUND(E168*F168,2)</f>
        <v>0</v>
      </c>
      <c r="H168" s="158"/>
      <c r="I168" s="157">
        <f>ROUND(E168*H168,2)</f>
        <v>0</v>
      </c>
      <c r="J168" s="158"/>
      <c r="K168" s="157">
        <f>ROUND(E168*J168,2)</f>
        <v>0</v>
      </c>
      <c r="L168" s="157">
        <v>21</v>
      </c>
      <c r="M168" s="157">
        <f>G168*(1+L168/100)</f>
        <v>0</v>
      </c>
      <c r="N168" s="148">
        <v>0</v>
      </c>
      <c r="O168" s="148">
        <f>ROUND(E168*N168,5)</f>
        <v>0</v>
      </c>
      <c r="P168" s="148">
        <v>0</v>
      </c>
      <c r="Q168" s="148">
        <f>ROUND(E168*P168,5)</f>
        <v>0</v>
      </c>
      <c r="R168" s="148"/>
      <c r="S168" s="148"/>
      <c r="T168" s="149">
        <v>0.105</v>
      </c>
      <c r="U168" s="148">
        <f>ROUND(E168*T168,2)</f>
        <v>6.4</v>
      </c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 t="s">
        <v>126</v>
      </c>
      <c r="AF168" s="140"/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outlineLevel="1" x14ac:dyDescent="0.2">
      <c r="A169" s="141"/>
      <c r="B169" s="141"/>
      <c r="C169" s="179" t="s">
        <v>296</v>
      </c>
      <c r="D169" s="150"/>
      <c r="E169" s="155">
        <v>60.929920000000003</v>
      </c>
      <c r="F169" s="157"/>
      <c r="G169" s="157"/>
      <c r="H169" s="157"/>
      <c r="I169" s="157"/>
      <c r="J169" s="157"/>
      <c r="K169" s="157"/>
      <c r="L169" s="157"/>
      <c r="M169" s="157"/>
      <c r="N169" s="148"/>
      <c r="O169" s="148"/>
      <c r="P169" s="148"/>
      <c r="Q169" s="148"/>
      <c r="R169" s="148"/>
      <c r="S169" s="148"/>
      <c r="T169" s="149"/>
      <c r="U169" s="148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 t="s">
        <v>123</v>
      </c>
      <c r="AF169" s="140">
        <v>0</v>
      </c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</row>
    <row r="170" spans="1:60" ht="22.5" outlineLevel="1" x14ac:dyDescent="0.2">
      <c r="A170" s="141">
        <v>59</v>
      </c>
      <c r="B170" s="141" t="s">
        <v>297</v>
      </c>
      <c r="C170" s="178" t="s">
        <v>298</v>
      </c>
      <c r="D170" s="147" t="s">
        <v>171</v>
      </c>
      <c r="E170" s="154">
        <v>15.232480000000001</v>
      </c>
      <c r="F170" s="157">
        <f>H170+J170</f>
        <v>0</v>
      </c>
      <c r="G170" s="157">
        <f>ROUND(E170*F170,2)</f>
        <v>0</v>
      </c>
      <c r="H170" s="158"/>
      <c r="I170" s="157">
        <f>ROUND(E170*H170,2)</f>
        <v>0</v>
      </c>
      <c r="J170" s="158"/>
      <c r="K170" s="157">
        <f>ROUND(E170*J170,2)</f>
        <v>0</v>
      </c>
      <c r="L170" s="157">
        <v>21</v>
      </c>
      <c r="M170" s="157">
        <f>G170*(1+L170/100)</f>
        <v>0</v>
      </c>
      <c r="N170" s="148">
        <v>0</v>
      </c>
      <c r="O170" s="148">
        <f>ROUND(E170*N170,5)</f>
        <v>0</v>
      </c>
      <c r="P170" s="148">
        <v>0</v>
      </c>
      <c r="Q170" s="148">
        <f>ROUND(E170*P170,5)</f>
        <v>0</v>
      </c>
      <c r="R170" s="148"/>
      <c r="S170" s="148"/>
      <c r="T170" s="149">
        <v>0</v>
      </c>
      <c r="U170" s="148">
        <f>ROUND(E170*T170,2)</f>
        <v>0</v>
      </c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 t="s">
        <v>126</v>
      </c>
      <c r="AF170" s="140"/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outlineLevel="1" x14ac:dyDescent="0.2">
      <c r="A171" s="141"/>
      <c r="B171" s="141"/>
      <c r="C171" s="179" t="s">
        <v>299</v>
      </c>
      <c r="D171" s="150"/>
      <c r="E171" s="155">
        <v>15.232480000000001</v>
      </c>
      <c r="F171" s="157"/>
      <c r="G171" s="157"/>
      <c r="H171" s="157"/>
      <c r="I171" s="157"/>
      <c r="J171" s="157"/>
      <c r="K171" s="157"/>
      <c r="L171" s="157"/>
      <c r="M171" s="157"/>
      <c r="N171" s="148"/>
      <c r="O171" s="148"/>
      <c r="P171" s="148"/>
      <c r="Q171" s="148"/>
      <c r="R171" s="148"/>
      <c r="S171" s="148"/>
      <c r="T171" s="149"/>
      <c r="U171" s="148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 t="s">
        <v>123</v>
      </c>
      <c r="AF171" s="140">
        <v>0</v>
      </c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x14ac:dyDescent="0.2">
      <c r="A172" s="142" t="s">
        <v>116</v>
      </c>
      <c r="B172" s="142" t="s">
        <v>89</v>
      </c>
      <c r="C172" s="180" t="s">
        <v>26</v>
      </c>
      <c r="D172" s="151"/>
      <c r="E172" s="156"/>
      <c r="F172" s="159"/>
      <c r="G172" s="159">
        <f>SUMIF(AE173:AE185,"&lt;&gt;NOR",G173:G185)</f>
        <v>0</v>
      </c>
      <c r="H172" s="159"/>
      <c r="I172" s="159">
        <f>SUM(I173:I185)</f>
        <v>0</v>
      </c>
      <c r="J172" s="159"/>
      <c r="K172" s="159">
        <f>SUM(K173:K185)</f>
        <v>0</v>
      </c>
      <c r="L172" s="159"/>
      <c r="M172" s="159">
        <f>SUM(M173:M185)</f>
        <v>0</v>
      </c>
      <c r="N172" s="152"/>
      <c r="O172" s="152">
        <f>SUM(O173:O185)</f>
        <v>0</v>
      </c>
      <c r="P172" s="152"/>
      <c r="Q172" s="152">
        <f>SUM(Q173:Q185)</f>
        <v>0</v>
      </c>
      <c r="R172" s="152"/>
      <c r="S172" s="152"/>
      <c r="T172" s="153"/>
      <c r="U172" s="152">
        <f>SUM(U173:U185)</f>
        <v>0</v>
      </c>
      <c r="AE172" t="s">
        <v>117</v>
      </c>
    </row>
    <row r="173" spans="1:60" outlineLevel="1" x14ac:dyDescent="0.2">
      <c r="A173" s="141">
        <v>60</v>
      </c>
      <c r="B173" s="141" t="s">
        <v>300</v>
      </c>
      <c r="C173" s="178" t="s">
        <v>301</v>
      </c>
      <c r="D173" s="147" t="s">
        <v>302</v>
      </c>
      <c r="E173" s="154">
        <v>1</v>
      </c>
      <c r="F173" s="157">
        <f>H173+J173</f>
        <v>0</v>
      </c>
      <c r="G173" s="157">
        <f>ROUND(E173*F173,2)</f>
        <v>0</v>
      </c>
      <c r="H173" s="158"/>
      <c r="I173" s="157">
        <f>ROUND(E173*H173,2)</f>
        <v>0</v>
      </c>
      <c r="J173" s="158"/>
      <c r="K173" s="157">
        <f>ROUND(E173*J173,2)</f>
        <v>0</v>
      </c>
      <c r="L173" s="157">
        <v>21</v>
      </c>
      <c r="M173" s="157">
        <f>G173*(1+L173/100)</f>
        <v>0</v>
      </c>
      <c r="N173" s="148">
        <v>0</v>
      </c>
      <c r="O173" s="148">
        <f>ROUND(E173*N173,5)</f>
        <v>0</v>
      </c>
      <c r="P173" s="148">
        <v>0</v>
      </c>
      <c r="Q173" s="148">
        <f>ROUND(E173*P173,5)</f>
        <v>0</v>
      </c>
      <c r="R173" s="148"/>
      <c r="S173" s="148"/>
      <c r="T173" s="149">
        <v>0</v>
      </c>
      <c r="U173" s="148">
        <f>ROUND(E173*T173,2)</f>
        <v>0</v>
      </c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 t="s">
        <v>126</v>
      </c>
      <c r="AF173" s="140"/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  <c r="AV173" s="140"/>
      <c r="AW173" s="140"/>
      <c r="AX173" s="140"/>
      <c r="AY173" s="140"/>
      <c r="AZ173" s="140"/>
      <c r="BA173" s="140"/>
      <c r="BB173" s="140"/>
      <c r="BC173" s="140"/>
      <c r="BD173" s="140"/>
      <c r="BE173" s="140"/>
      <c r="BF173" s="140"/>
      <c r="BG173" s="140"/>
      <c r="BH173" s="140"/>
    </row>
    <row r="174" spans="1:60" outlineLevel="1" x14ac:dyDescent="0.2">
      <c r="A174" s="141">
        <v>61</v>
      </c>
      <c r="B174" s="141" t="s">
        <v>303</v>
      </c>
      <c r="C174" s="178" t="s">
        <v>304</v>
      </c>
      <c r="D174" s="147" t="s">
        <v>302</v>
      </c>
      <c r="E174" s="154">
        <v>1</v>
      </c>
      <c r="F174" s="157">
        <f>H174+J174</f>
        <v>0</v>
      </c>
      <c r="G174" s="157">
        <f>ROUND(E174*F174,2)</f>
        <v>0</v>
      </c>
      <c r="H174" s="158"/>
      <c r="I174" s="157">
        <f>ROUND(E174*H174,2)</f>
        <v>0</v>
      </c>
      <c r="J174" s="158"/>
      <c r="K174" s="157">
        <f>ROUND(E174*J174,2)</f>
        <v>0</v>
      </c>
      <c r="L174" s="157">
        <v>21</v>
      </c>
      <c r="M174" s="157">
        <f>G174*(1+L174/100)</f>
        <v>0</v>
      </c>
      <c r="N174" s="148">
        <v>0</v>
      </c>
      <c r="O174" s="148">
        <f>ROUND(E174*N174,5)</f>
        <v>0</v>
      </c>
      <c r="P174" s="148">
        <v>0</v>
      </c>
      <c r="Q174" s="148">
        <f>ROUND(E174*P174,5)</f>
        <v>0</v>
      </c>
      <c r="R174" s="148"/>
      <c r="S174" s="148"/>
      <c r="T174" s="149">
        <v>0</v>
      </c>
      <c r="U174" s="148">
        <f>ROUND(E174*T174,2)</f>
        <v>0</v>
      </c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 t="s">
        <v>126</v>
      </c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  <c r="AV174" s="140"/>
      <c r="AW174" s="140"/>
      <c r="AX174" s="140"/>
      <c r="AY174" s="140"/>
      <c r="AZ174" s="140"/>
      <c r="BA174" s="140"/>
      <c r="BB174" s="140"/>
      <c r="BC174" s="140"/>
      <c r="BD174" s="140"/>
      <c r="BE174" s="140"/>
      <c r="BF174" s="140"/>
      <c r="BG174" s="140"/>
      <c r="BH174" s="140"/>
    </row>
    <row r="175" spans="1:60" outlineLevel="1" x14ac:dyDescent="0.2">
      <c r="A175" s="141">
        <v>62</v>
      </c>
      <c r="B175" s="141" t="s">
        <v>305</v>
      </c>
      <c r="C175" s="178" t="s">
        <v>306</v>
      </c>
      <c r="D175" s="147" t="s">
        <v>302</v>
      </c>
      <c r="E175" s="154">
        <v>1</v>
      </c>
      <c r="F175" s="157">
        <f>H175+J175</f>
        <v>0</v>
      </c>
      <c r="G175" s="157">
        <f>ROUND(E175*F175,2)</f>
        <v>0</v>
      </c>
      <c r="H175" s="158"/>
      <c r="I175" s="157">
        <f>ROUND(E175*H175,2)</f>
        <v>0</v>
      </c>
      <c r="J175" s="158"/>
      <c r="K175" s="157">
        <f>ROUND(E175*J175,2)</f>
        <v>0</v>
      </c>
      <c r="L175" s="157">
        <v>21</v>
      </c>
      <c r="M175" s="157">
        <f>G175*(1+L175/100)</f>
        <v>0</v>
      </c>
      <c r="N175" s="148">
        <v>0</v>
      </c>
      <c r="O175" s="148">
        <f>ROUND(E175*N175,5)</f>
        <v>0</v>
      </c>
      <c r="P175" s="148">
        <v>0</v>
      </c>
      <c r="Q175" s="148">
        <f>ROUND(E175*P175,5)</f>
        <v>0</v>
      </c>
      <c r="R175" s="148"/>
      <c r="S175" s="148"/>
      <c r="T175" s="149">
        <v>0</v>
      </c>
      <c r="U175" s="148">
        <f>ROUND(E175*T175,2)</f>
        <v>0</v>
      </c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 t="s">
        <v>126</v>
      </c>
      <c r="AF175" s="140"/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  <c r="AV175" s="140"/>
      <c r="AW175" s="140"/>
      <c r="AX175" s="140"/>
      <c r="AY175" s="140"/>
      <c r="AZ175" s="140"/>
      <c r="BA175" s="140"/>
      <c r="BB175" s="140"/>
      <c r="BC175" s="140"/>
      <c r="BD175" s="140"/>
      <c r="BE175" s="140"/>
      <c r="BF175" s="140"/>
      <c r="BG175" s="140"/>
      <c r="BH175" s="140"/>
    </row>
    <row r="176" spans="1:60" outlineLevel="1" x14ac:dyDescent="0.2">
      <c r="A176" s="141">
        <v>63</v>
      </c>
      <c r="B176" s="141" t="s">
        <v>307</v>
      </c>
      <c r="C176" s="178" t="s">
        <v>308</v>
      </c>
      <c r="D176" s="147" t="s">
        <v>302</v>
      </c>
      <c r="E176" s="154">
        <v>1</v>
      </c>
      <c r="F176" s="157">
        <f>H176+J176</f>
        <v>0</v>
      </c>
      <c r="G176" s="157">
        <f>ROUND(E176*F176,2)</f>
        <v>0</v>
      </c>
      <c r="H176" s="158"/>
      <c r="I176" s="157">
        <f>ROUND(E176*H176,2)</f>
        <v>0</v>
      </c>
      <c r="J176" s="158"/>
      <c r="K176" s="157">
        <f>ROUND(E176*J176,2)</f>
        <v>0</v>
      </c>
      <c r="L176" s="157">
        <v>21</v>
      </c>
      <c r="M176" s="157">
        <f>G176*(1+L176/100)</f>
        <v>0</v>
      </c>
      <c r="N176" s="148">
        <v>0</v>
      </c>
      <c r="O176" s="148">
        <f>ROUND(E176*N176,5)</f>
        <v>0</v>
      </c>
      <c r="P176" s="148">
        <v>0</v>
      </c>
      <c r="Q176" s="148">
        <f>ROUND(E176*P176,5)</f>
        <v>0</v>
      </c>
      <c r="R176" s="148"/>
      <c r="S176" s="148"/>
      <c r="T176" s="149">
        <v>0</v>
      </c>
      <c r="U176" s="148">
        <f>ROUND(E176*T176,2)</f>
        <v>0</v>
      </c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 t="s">
        <v>126</v>
      </c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  <c r="AV176" s="140"/>
      <c r="AW176" s="140"/>
      <c r="AX176" s="140"/>
      <c r="AY176" s="140"/>
      <c r="AZ176" s="140"/>
      <c r="BA176" s="140"/>
      <c r="BB176" s="140"/>
      <c r="BC176" s="140"/>
      <c r="BD176" s="140"/>
      <c r="BE176" s="140"/>
      <c r="BF176" s="140"/>
      <c r="BG176" s="140"/>
      <c r="BH176" s="140"/>
    </row>
    <row r="177" spans="1:60" ht="33.75" outlineLevel="1" x14ac:dyDescent="0.2">
      <c r="A177" s="141"/>
      <c r="B177" s="141"/>
      <c r="C177" s="179" t="s">
        <v>309</v>
      </c>
      <c r="D177" s="150"/>
      <c r="E177" s="155">
        <v>1</v>
      </c>
      <c r="F177" s="157"/>
      <c r="G177" s="157"/>
      <c r="H177" s="157"/>
      <c r="I177" s="157"/>
      <c r="J177" s="157"/>
      <c r="K177" s="157"/>
      <c r="L177" s="157"/>
      <c r="M177" s="157"/>
      <c r="N177" s="148"/>
      <c r="O177" s="148"/>
      <c r="P177" s="148"/>
      <c r="Q177" s="148"/>
      <c r="R177" s="148"/>
      <c r="S177" s="148"/>
      <c r="T177" s="149"/>
      <c r="U177" s="148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 t="s">
        <v>123</v>
      </c>
      <c r="AF177" s="140">
        <v>0</v>
      </c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  <c r="AV177" s="140"/>
      <c r="AW177" s="140"/>
      <c r="AX177" s="140"/>
      <c r="AY177" s="140"/>
      <c r="AZ177" s="140"/>
      <c r="BA177" s="140"/>
      <c r="BB177" s="140"/>
      <c r="BC177" s="140"/>
      <c r="BD177" s="140"/>
      <c r="BE177" s="140"/>
      <c r="BF177" s="140"/>
      <c r="BG177" s="140"/>
      <c r="BH177" s="140"/>
    </row>
    <row r="178" spans="1:60" ht="22.5" outlineLevel="1" x14ac:dyDescent="0.2">
      <c r="A178" s="141">
        <v>64</v>
      </c>
      <c r="B178" s="141" t="s">
        <v>310</v>
      </c>
      <c r="C178" s="178" t="s">
        <v>311</v>
      </c>
      <c r="D178" s="147" t="s">
        <v>302</v>
      </c>
      <c r="E178" s="154">
        <v>1</v>
      </c>
      <c r="F178" s="157">
        <f>H178+J178</f>
        <v>0</v>
      </c>
      <c r="G178" s="157">
        <f>ROUND(E178*F178,2)</f>
        <v>0</v>
      </c>
      <c r="H178" s="158"/>
      <c r="I178" s="157">
        <f>ROUND(E178*H178,2)</f>
        <v>0</v>
      </c>
      <c r="J178" s="158"/>
      <c r="K178" s="157">
        <f>ROUND(E178*J178,2)</f>
        <v>0</v>
      </c>
      <c r="L178" s="157">
        <v>21</v>
      </c>
      <c r="M178" s="157">
        <f>G178*(1+L178/100)</f>
        <v>0</v>
      </c>
      <c r="N178" s="148">
        <v>0</v>
      </c>
      <c r="O178" s="148">
        <f>ROUND(E178*N178,5)</f>
        <v>0</v>
      </c>
      <c r="P178" s="148">
        <v>0</v>
      </c>
      <c r="Q178" s="148">
        <f>ROUND(E178*P178,5)</f>
        <v>0</v>
      </c>
      <c r="R178" s="148"/>
      <c r="S178" s="148"/>
      <c r="T178" s="149">
        <v>0</v>
      </c>
      <c r="U178" s="148">
        <f>ROUND(E178*T178,2)</f>
        <v>0</v>
      </c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 t="s">
        <v>126</v>
      </c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  <c r="AV178" s="140"/>
      <c r="AW178" s="140"/>
      <c r="AX178" s="140"/>
      <c r="AY178" s="140"/>
      <c r="AZ178" s="140"/>
      <c r="BA178" s="140"/>
      <c r="BB178" s="140"/>
      <c r="BC178" s="140"/>
      <c r="BD178" s="140"/>
      <c r="BE178" s="140"/>
      <c r="BF178" s="140"/>
      <c r="BG178" s="140"/>
      <c r="BH178" s="140"/>
    </row>
    <row r="179" spans="1:60" ht="45" outlineLevel="1" x14ac:dyDescent="0.2">
      <c r="A179" s="141"/>
      <c r="B179" s="141"/>
      <c r="C179" s="179" t="s">
        <v>312</v>
      </c>
      <c r="D179" s="150"/>
      <c r="E179" s="155">
        <v>1</v>
      </c>
      <c r="F179" s="157"/>
      <c r="G179" s="157"/>
      <c r="H179" s="157"/>
      <c r="I179" s="157"/>
      <c r="J179" s="157"/>
      <c r="K179" s="157"/>
      <c r="L179" s="157"/>
      <c r="M179" s="157"/>
      <c r="N179" s="148"/>
      <c r="O179" s="148"/>
      <c r="P179" s="148"/>
      <c r="Q179" s="148"/>
      <c r="R179" s="148"/>
      <c r="S179" s="148"/>
      <c r="T179" s="149"/>
      <c r="U179" s="148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 t="s">
        <v>123</v>
      </c>
      <c r="AF179" s="140">
        <v>0</v>
      </c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  <c r="AV179" s="140"/>
      <c r="AW179" s="140"/>
      <c r="AX179" s="140"/>
      <c r="AY179" s="140"/>
      <c r="AZ179" s="140"/>
      <c r="BA179" s="140"/>
      <c r="BB179" s="140"/>
      <c r="BC179" s="140"/>
      <c r="BD179" s="140"/>
      <c r="BE179" s="140"/>
      <c r="BF179" s="140"/>
      <c r="BG179" s="140"/>
      <c r="BH179" s="140"/>
    </row>
    <row r="180" spans="1:60" ht="22.5" outlineLevel="1" x14ac:dyDescent="0.2">
      <c r="A180" s="141">
        <v>65</v>
      </c>
      <c r="B180" s="141" t="s">
        <v>313</v>
      </c>
      <c r="C180" s="178" t="s">
        <v>314</v>
      </c>
      <c r="D180" s="147" t="s">
        <v>302</v>
      </c>
      <c r="E180" s="154">
        <v>1</v>
      </c>
      <c r="F180" s="157">
        <f>H180+J180</f>
        <v>0</v>
      </c>
      <c r="G180" s="157">
        <f>ROUND(E180*F180,2)</f>
        <v>0</v>
      </c>
      <c r="H180" s="158"/>
      <c r="I180" s="157">
        <f>ROUND(E180*H180,2)</f>
        <v>0</v>
      </c>
      <c r="J180" s="158"/>
      <c r="K180" s="157">
        <f>ROUND(E180*J180,2)</f>
        <v>0</v>
      </c>
      <c r="L180" s="157">
        <v>21</v>
      </c>
      <c r="M180" s="157">
        <f>G180*(1+L180/100)</f>
        <v>0</v>
      </c>
      <c r="N180" s="148">
        <v>0</v>
      </c>
      <c r="O180" s="148">
        <f>ROUND(E180*N180,5)</f>
        <v>0</v>
      </c>
      <c r="P180" s="148">
        <v>0</v>
      </c>
      <c r="Q180" s="148">
        <f>ROUND(E180*P180,5)</f>
        <v>0</v>
      </c>
      <c r="R180" s="148"/>
      <c r="S180" s="148"/>
      <c r="T180" s="149">
        <v>0</v>
      </c>
      <c r="U180" s="148">
        <f>ROUND(E180*T180,2)</f>
        <v>0</v>
      </c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 t="s">
        <v>126</v>
      </c>
      <c r="AF180" s="140"/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  <c r="AV180" s="140"/>
      <c r="AW180" s="140"/>
      <c r="AX180" s="140"/>
      <c r="AY180" s="140"/>
      <c r="AZ180" s="140"/>
      <c r="BA180" s="140"/>
      <c r="BB180" s="140"/>
      <c r="BC180" s="140"/>
      <c r="BD180" s="140"/>
      <c r="BE180" s="140"/>
      <c r="BF180" s="140"/>
      <c r="BG180" s="140"/>
      <c r="BH180" s="140"/>
    </row>
    <row r="181" spans="1:60" ht="22.5" outlineLevel="1" x14ac:dyDescent="0.2">
      <c r="A181" s="141">
        <v>66</v>
      </c>
      <c r="B181" s="141" t="s">
        <v>315</v>
      </c>
      <c r="C181" s="178" t="s">
        <v>316</v>
      </c>
      <c r="D181" s="147" t="s">
        <v>302</v>
      </c>
      <c r="E181" s="154">
        <v>1</v>
      </c>
      <c r="F181" s="157">
        <f>H181+J181</f>
        <v>0</v>
      </c>
      <c r="G181" s="157">
        <f>ROUND(E181*F181,2)</f>
        <v>0</v>
      </c>
      <c r="H181" s="158"/>
      <c r="I181" s="157">
        <f>ROUND(E181*H181,2)</f>
        <v>0</v>
      </c>
      <c r="J181" s="158"/>
      <c r="K181" s="157">
        <f>ROUND(E181*J181,2)</f>
        <v>0</v>
      </c>
      <c r="L181" s="157">
        <v>21</v>
      </c>
      <c r="M181" s="157">
        <f>G181*(1+L181/100)</f>
        <v>0</v>
      </c>
      <c r="N181" s="148">
        <v>0</v>
      </c>
      <c r="O181" s="148">
        <f>ROUND(E181*N181,5)</f>
        <v>0</v>
      </c>
      <c r="P181" s="148">
        <v>0</v>
      </c>
      <c r="Q181" s="148">
        <f>ROUND(E181*P181,5)</f>
        <v>0</v>
      </c>
      <c r="R181" s="148"/>
      <c r="S181" s="148"/>
      <c r="T181" s="149">
        <v>0</v>
      </c>
      <c r="U181" s="148">
        <f>ROUND(E181*T181,2)</f>
        <v>0</v>
      </c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 t="s">
        <v>126</v>
      </c>
      <c r="AF181" s="140"/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</row>
    <row r="182" spans="1:60" ht="22.5" outlineLevel="1" x14ac:dyDescent="0.2">
      <c r="A182" s="141"/>
      <c r="B182" s="141"/>
      <c r="C182" s="179" t="s">
        <v>317</v>
      </c>
      <c r="D182" s="150"/>
      <c r="E182" s="155">
        <v>1</v>
      </c>
      <c r="F182" s="157"/>
      <c r="G182" s="157"/>
      <c r="H182" s="157"/>
      <c r="I182" s="157"/>
      <c r="J182" s="157"/>
      <c r="K182" s="157"/>
      <c r="L182" s="157"/>
      <c r="M182" s="157"/>
      <c r="N182" s="148"/>
      <c r="O182" s="148"/>
      <c r="P182" s="148"/>
      <c r="Q182" s="148"/>
      <c r="R182" s="148"/>
      <c r="S182" s="148"/>
      <c r="T182" s="149"/>
      <c r="U182" s="148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 t="s">
        <v>123</v>
      </c>
      <c r="AF182" s="140">
        <v>0</v>
      </c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  <c r="AV182" s="140"/>
      <c r="AW182" s="140"/>
      <c r="AX182" s="140"/>
      <c r="AY182" s="140"/>
      <c r="AZ182" s="140"/>
      <c r="BA182" s="140"/>
      <c r="BB182" s="140"/>
      <c r="BC182" s="140"/>
      <c r="BD182" s="140"/>
      <c r="BE182" s="140"/>
      <c r="BF182" s="140"/>
      <c r="BG182" s="140"/>
      <c r="BH182" s="140"/>
    </row>
    <row r="183" spans="1:60" ht="22.5" outlineLevel="1" x14ac:dyDescent="0.2">
      <c r="A183" s="141">
        <v>67</v>
      </c>
      <c r="B183" s="141" t="s">
        <v>318</v>
      </c>
      <c r="C183" s="178" t="s">
        <v>319</v>
      </c>
      <c r="D183" s="147" t="s">
        <v>302</v>
      </c>
      <c r="E183" s="154">
        <v>1</v>
      </c>
      <c r="F183" s="157">
        <f>H183+J183</f>
        <v>0</v>
      </c>
      <c r="G183" s="157">
        <f>ROUND(E183*F183,2)</f>
        <v>0</v>
      </c>
      <c r="H183" s="158"/>
      <c r="I183" s="157">
        <f>ROUND(E183*H183,2)</f>
        <v>0</v>
      </c>
      <c r="J183" s="158"/>
      <c r="K183" s="157">
        <f>ROUND(E183*J183,2)</f>
        <v>0</v>
      </c>
      <c r="L183" s="157">
        <v>21</v>
      </c>
      <c r="M183" s="157">
        <f>G183*(1+L183/100)</f>
        <v>0</v>
      </c>
      <c r="N183" s="148">
        <v>0</v>
      </c>
      <c r="O183" s="148">
        <f>ROUND(E183*N183,5)</f>
        <v>0</v>
      </c>
      <c r="P183" s="148">
        <v>0</v>
      </c>
      <c r="Q183" s="148">
        <f>ROUND(E183*P183,5)</f>
        <v>0</v>
      </c>
      <c r="R183" s="148"/>
      <c r="S183" s="148"/>
      <c r="T183" s="149">
        <v>0</v>
      </c>
      <c r="U183" s="148">
        <f>ROUND(E183*T183,2)</f>
        <v>0</v>
      </c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 t="s">
        <v>126</v>
      </c>
      <c r="AF183" s="140"/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  <c r="AV183" s="140"/>
      <c r="AW183" s="140"/>
      <c r="AX183" s="140"/>
      <c r="AY183" s="140"/>
      <c r="AZ183" s="140"/>
      <c r="BA183" s="140"/>
      <c r="BB183" s="140"/>
      <c r="BC183" s="140"/>
      <c r="BD183" s="140"/>
      <c r="BE183" s="140"/>
      <c r="BF183" s="140"/>
      <c r="BG183" s="140"/>
      <c r="BH183" s="140"/>
    </row>
    <row r="184" spans="1:60" ht="22.5" outlineLevel="1" x14ac:dyDescent="0.2">
      <c r="A184" s="141"/>
      <c r="B184" s="141"/>
      <c r="C184" s="179" t="s">
        <v>320</v>
      </c>
      <c r="D184" s="150"/>
      <c r="E184" s="155">
        <v>1</v>
      </c>
      <c r="F184" s="157"/>
      <c r="G184" s="157"/>
      <c r="H184" s="157"/>
      <c r="I184" s="157"/>
      <c r="J184" s="157"/>
      <c r="K184" s="157"/>
      <c r="L184" s="157"/>
      <c r="M184" s="157"/>
      <c r="N184" s="148"/>
      <c r="O184" s="148"/>
      <c r="P184" s="148"/>
      <c r="Q184" s="148"/>
      <c r="R184" s="148"/>
      <c r="S184" s="148"/>
      <c r="T184" s="149"/>
      <c r="U184" s="148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 t="s">
        <v>123</v>
      </c>
      <c r="AF184" s="140">
        <v>0</v>
      </c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  <c r="AV184" s="140"/>
      <c r="AW184" s="140"/>
      <c r="AX184" s="140"/>
      <c r="AY184" s="140"/>
      <c r="AZ184" s="140"/>
      <c r="BA184" s="140"/>
      <c r="BB184" s="140"/>
      <c r="BC184" s="140"/>
      <c r="BD184" s="140"/>
      <c r="BE184" s="140"/>
      <c r="BF184" s="140"/>
      <c r="BG184" s="140"/>
      <c r="BH184" s="140"/>
    </row>
    <row r="185" spans="1:60" ht="33.75" outlineLevel="1" x14ac:dyDescent="0.2">
      <c r="A185" s="168"/>
      <c r="B185" s="168"/>
      <c r="C185" s="181" t="s">
        <v>321</v>
      </c>
      <c r="D185" s="169"/>
      <c r="E185" s="170"/>
      <c r="F185" s="171"/>
      <c r="G185" s="171"/>
      <c r="H185" s="171"/>
      <c r="I185" s="171"/>
      <c r="J185" s="171"/>
      <c r="K185" s="171"/>
      <c r="L185" s="171"/>
      <c r="M185" s="171"/>
      <c r="N185" s="172"/>
      <c r="O185" s="172"/>
      <c r="P185" s="172"/>
      <c r="Q185" s="172"/>
      <c r="R185" s="172"/>
      <c r="S185" s="172"/>
      <c r="T185" s="173"/>
      <c r="U185" s="172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 t="s">
        <v>123</v>
      </c>
      <c r="AF185" s="140">
        <v>0</v>
      </c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  <c r="AV185" s="140"/>
      <c r="AW185" s="140"/>
      <c r="AX185" s="140"/>
      <c r="AY185" s="140"/>
      <c r="AZ185" s="140"/>
      <c r="BA185" s="140"/>
      <c r="BB185" s="140"/>
      <c r="BC185" s="140"/>
      <c r="BD185" s="140"/>
      <c r="BE185" s="140"/>
      <c r="BF185" s="140"/>
      <c r="BG185" s="140"/>
      <c r="BH185" s="140"/>
    </row>
    <row r="186" spans="1:60" x14ac:dyDescent="0.2">
      <c r="A186" s="4"/>
      <c r="B186" s="5" t="s">
        <v>322</v>
      </c>
      <c r="C186" s="182" t="s">
        <v>322</v>
      </c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AC186">
        <v>15</v>
      </c>
      <c r="AD186">
        <v>21</v>
      </c>
    </row>
    <row r="187" spans="1:60" x14ac:dyDescent="0.2">
      <c r="A187" s="174"/>
      <c r="B187" s="175" t="s">
        <v>28</v>
      </c>
      <c r="C187" s="183" t="s">
        <v>322</v>
      </c>
      <c r="D187" s="176"/>
      <c r="E187" s="176"/>
      <c r="F187" s="176"/>
      <c r="G187" s="177">
        <f>G8+G11+G22+G25+G28+G41+G53+G56+G62+G69+G81+G85+G96+G103+G110+G122+G156+G161+G163+G172</f>
        <v>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AC187">
        <f>SUMIF(L7:L185,AC186,G7:G185)</f>
        <v>0</v>
      </c>
      <c r="AD187">
        <f>SUMIF(L7:L185,AD186,G7:G185)</f>
        <v>0</v>
      </c>
      <c r="AE187" t="s">
        <v>323</v>
      </c>
    </row>
    <row r="188" spans="1:60" x14ac:dyDescent="0.2">
      <c r="A188" s="4"/>
      <c r="B188" s="5" t="s">
        <v>322</v>
      </c>
      <c r="C188" s="182" t="s">
        <v>322</v>
      </c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spans="1:60" x14ac:dyDescent="0.2">
      <c r="A189" s="4"/>
      <c r="B189" s="5" t="s">
        <v>322</v>
      </c>
      <c r="C189" s="182" t="s">
        <v>322</v>
      </c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spans="1:60" x14ac:dyDescent="0.2">
      <c r="A190" s="256" t="s">
        <v>324</v>
      </c>
      <c r="B190" s="256"/>
      <c r="C190" s="257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spans="1:60" x14ac:dyDescent="0.2">
      <c r="A191" s="237"/>
      <c r="B191" s="238"/>
      <c r="C191" s="239"/>
      <c r="D191" s="238"/>
      <c r="E191" s="238"/>
      <c r="F191" s="238"/>
      <c r="G191" s="240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AE191" t="s">
        <v>325</v>
      </c>
    </row>
    <row r="192" spans="1:60" x14ac:dyDescent="0.2">
      <c r="A192" s="241"/>
      <c r="B192" s="242"/>
      <c r="C192" s="243"/>
      <c r="D192" s="242"/>
      <c r="E192" s="242"/>
      <c r="F192" s="242"/>
      <c r="G192" s="24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spans="1:31" x14ac:dyDescent="0.2">
      <c r="A193" s="241"/>
      <c r="B193" s="242"/>
      <c r="C193" s="243"/>
      <c r="D193" s="242"/>
      <c r="E193" s="242"/>
      <c r="F193" s="242"/>
      <c r="G193" s="24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spans="1:31" x14ac:dyDescent="0.2">
      <c r="A194" s="241"/>
      <c r="B194" s="242"/>
      <c r="C194" s="243"/>
      <c r="D194" s="242"/>
      <c r="E194" s="242"/>
      <c r="F194" s="242"/>
      <c r="G194" s="24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spans="1:31" x14ac:dyDescent="0.2">
      <c r="A195" s="245"/>
      <c r="B195" s="246"/>
      <c r="C195" s="247"/>
      <c r="D195" s="246"/>
      <c r="E195" s="246"/>
      <c r="F195" s="246"/>
      <c r="G195" s="248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spans="1:31" x14ac:dyDescent="0.2">
      <c r="A196" s="4"/>
      <c r="B196" s="5" t="s">
        <v>322</v>
      </c>
      <c r="C196" s="182" t="s">
        <v>322</v>
      </c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spans="1:31" x14ac:dyDescent="0.2">
      <c r="C197" s="184"/>
      <c r="AE197" t="s">
        <v>326</v>
      </c>
    </row>
  </sheetData>
  <mergeCells count="6">
    <mergeCell ref="A191:G195"/>
    <mergeCell ref="A1:G1"/>
    <mergeCell ref="C2:G2"/>
    <mergeCell ref="C3:G3"/>
    <mergeCell ref="C4:G4"/>
    <mergeCell ref="A190:C190"/>
  </mergeCells>
  <pageMargins left="0.39370078740157499" right="0.196850393700787" top="0.78740157499999996" bottom="0.78740157499999996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rvacl</dc:creator>
  <cp:lastModifiedBy>Vanduch Pavel, Ing.</cp:lastModifiedBy>
  <cp:lastPrinted>2014-02-28T09:52:57Z</cp:lastPrinted>
  <dcterms:created xsi:type="dcterms:W3CDTF">2009-04-08T07:15:50Z</dcterms:created>
  <dcterms:modified xsi:type="dcterms:W3CDTF">2023-05-31T12:10:21Z</dcterms:modified>
</cp:coreProperties>
</file>